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6915" windowHeight="11790"/>
  </bookViews>
  <sheets>
    <sheet name="Feuil1" sheetId="1" r:id="rId1"/>
    <sheet name="Feuil2" sheetId="2" r:id="rId2"/>
    <sheet name="Feuil3" sheetId="3" r:id="rId3"/>
  </sheets>
  <definedNames>
    <definedName name="Couleur">Feuil1!$B$5:$B$14</definedName>
    <definedName name="E_24">Feuil1!$AY$24:$AY$95</definedName>
    <definedName name="Std_1">Feuil1!$P$24:$P$47</definedName>
    <definedName name="Std_10">Feuil1!$W$24:$W$47</definedName>
    <definedName name="Std_100">Feuil1!$AD$24:$AD$47</definedName>
    <definedName name="Std_100K">Feuil1!$P$50:$P$73</definedName>
    <definedName name="Std_100M">Feuil1!$AK$50:$AK$73</definedName>
    <definedName name="Std_10K">Feuil1!$AR$24:$AR$47</definedName>
    <definedName name="Std_10M">Feuil1!$AD$50:$AD$73</definedName>
    <definedName name="Std_1K">Feuil1!$AK$24:$AK$47</definedName>
    <definedName name="Std_1M">Feuil1!$W$50:$W$73</definedName>
    <definedName name="Table">Feuil1!$B$5:$G$14</definedName>
  </definedNames>
  <calcPr calcId="125725"/>
</workbook>
</file>

<file path=xl/calcChain.xml><?xml version="1.0" encoding="utf-8"?>
<calcChain xmlns="http://schemas.openxmlformats.org/spreadsheetml/2006/main">
  <c r="F25" i="1"/>
  <c r="F27" l="1"/>
  <c r="C38"/>
  <c r="M8"/>
  <c r="M6"/>
  <c r="P6" s="1"/>
  <c r="K6"/>
  <c r="J6"/>
  <c r="F35" l="1"/>
  <c r="E32"/>
  <c r="E30"/>
  <c r="H31"/>
  <c r="H28"/>
  <c r="F29" s="1"/>
  <c r="F34"/>
  <c r="F28"/>
  <c r="G28" s="1"/>
  <c r="O6"/>
  <c r="F31" l="1"/>
  <c r="H29"/>
  <c r="C30" l="1"/>
  <c r="D30"/>
  <c r="D32"/>
  <c r="C32"/>
</calcChain>
</file>

<file path=xl/sharedStrings.xml><?xml version="1.0" encoding="utf-8"?>
<sst xmlns="http://schemas.openxmlformats.org/spreadsheetml/2006/main" count="320" uniqueCount="73">
  <si>
    <t>Multiplicateur</t>
  </si>
  <si>
    <t>Tolérance</t>
  </si>
  <si>
    <t>1Ω</t>
  </si>
  <si>
    <t>± 1 %</t>
  </si>
  <si>
    <t>Noir</t>
  </si>
  <si>
    <t>Brun</t>
  </si>
  <si>
    <t>Orange</t>
  </si>
  <si>
    <t>Jaune</t>
  </si>
  <si>
    <t>Vert</t>
  </si>
  <si>
    <t>Beu</t>
  </si>
  <si>
    <t>Gris</t>
  </si>
  <si>
    <t>Blanc</t>
  </si>
  <si>
    <t>Or</t>
  </si>
  <si>
    <t>Argent</t>
  </si>
  <si>
    <t>Couleur</t>
  </si>
  <si>
    <r>
      <t>1</t>
    </r>
    <r>
      <rPr>
        <vertAlign val="superscript"/>
        <sz val="14"/>
        <color theme="1"/>
        <rFont val="Calibri"/>
        <family val="2"/>
      </rPr>
      <t xml:space="preserve">ère </t>
    </r>
    <r>
      <rPr>
        <sz val="14"/>
        <color theme="1"/>
        <rFont val="Calibri"/>
        <family val="2"/>
      </rPr>
      <t>bande</t>
    </r>
  </si>
  <si>
    <r>
      <t>2</t>
    </r>
    <r>
      <rPr>
        <vertAlign val="superscript"/>
        <sz val="14"/>
        <color theme="1"/>
        <rFont val="Calibri"/>
        <family val="2"/>
      </rPr>
      <t>éme</t>
    </r>
    <r>
      <rPr>
        <sz val="14"/>
        <color theme="1"/>
        <rFont val="Calibri"/>
        <family val="2"/>
      </rPr>
      <t xml:space="preserve"> bande</t>
    </r>
  </si>
  <si>
    <r>
      <t>3</t>
    </r>
    <r>
      <rPr>
        <vertAlign val="superscript"/>
        <sz val="14"/>
        <color theme="1"/>
        <rFont val="Calibri"/>
        <family val="2"/>
      </rPr>
      <t>éme</t>
    </r>
    <r>
      <rPr>
        <sz val="14"/>
        <color theme="1"/>
        <rFont val="Calibri"/>
        <family val="2"/>
      </rPr>
      <t xml:space="preserve"> bande</t>
    </r>
  </si>
  <si>
    <t>Rouge</t>
  </si>
  <si>
    <t>10Ω</t>
  </si>
  <si>
    <t>100Ω</t>
  </si>
  <si>
    <t>1KΩ</t>
  </si>
  <si>
    <t>10KΩ</t>
  </si>
  <si>
    <t>100KΩ</t>
  </si>
  <si>
    <t>1MΩ</t>
  </si>
  <si>
    <t>10MΩ</t>
  </si>
  <si>
    <t>± 2 %</t>
  </si>
  <si>
    <t>± 0,5 %</t>
  </si>
  <si>
    <t>± 0,25 %</t>
  </si>
  <si>
    <t>± 0,10 %</t>
  </si>
  <si>
    <t>± 0,05 %</t>
  </si>
  <si>
    <t>± 5 %</t>
  </si>
  <si>
    <t>± 10 %</t>
  </si>
  <si>
    <t>0,1Ω</t>
  </si>
  <si>
    <t>0,01Ω</t>
  </si>
  <si>
    <t>Tension d'alimentation</t>
  </si>
  <si>
    <t>Tension de seuil</t>
  </si>
  <si>
    <t>Courant maxi</t>
  </si>
  <si>
    <t>mA</t>
  </si>
  <si>
    <t>V</t>
  </si>
  <si>
    <t>Bleu</t>
  </si>
  <si>
    <t>Ω</t>
  </si>
  <si>
    <t>KΩ</t>
  </si>
  <si>
    <t>MΩ</t>
  </si>
  <si>
    <t>Violet</t>
  </si>
  <si>
    <t>x</t>
  </si>
  <si>
    <t>=</t>
  </si>
  <si>
    <t>InfraRouge</t>
  </si>
  <si>
    <t>UltraViolet</t>
  </si>
  <si>
    <t>Résistance</t>
  </si>
  <si>
    <t>LED</t>
  </si>
  <si>
    <t>Puissance dissipée</t>
  </si>
  <si>
    <t>mW</t>
  </si>
  <si>
    <t>Valeur de la résistance</t>
  </si>
  <si>
    <t>Valeur standard E24</t>
  </si>
  <si>
    <t>Calcul de la résistance pour l'alimentation d'une LED</t>
  </si>
  <si>
    <t>Couleurs</t>
  </si>
  <si>
    <r>
      <rPr>
        <vertAlign val="superscript"/>
        <sz val="12"/>
        <color theme="1"/>
        <rFont val="Calibri"/>
        <family val="2"/>
      </rPr>
      <t>(1)</t>
    </r>
    <r>
      <rPr>
        <sz val="12"/>
        <color theme="1"/>
        <rFont val="Calibri"/>
        <family val="2"/>
      </rPr>
      <t xml:space="preserve"> 4 bandes pour 2%, 5% et 10%</t>
    </r>
  </si>
  <si>
    <r>
      <rPr>
        <vertAlign val="superscript"/>
        <sz val="12"/>
        <color theme="1"/>
        <rFont val="Calibri"/>
        <family val="2"/>
      </rPr>
      <t>(2)</t>
    </r>
    <r>
      <rPr>
        <sz val="12"/>
        <color theme="1"/>
        <rFont val="Calibri"/>
        <family val="2"/>
      </rPr>
      <t xml:space="preserve"> 5 bandes pour 0,1%, 0,25%, 0,5% et 1%</t>
    </r>
  </si>
  <si>
    <t>Bandes</t>
  </si>
  <si>
    <r>
      <rPr>
        <b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 xml:space="preserve">
</t>
    </r>
    <r>
      <rPr>
        <vertAlign val="superscript"/>
        <sz val="11"/>
        <color theme="1"/>
        <rFont val="Calibri"/>
        <family val="2"/>
      </rPr>
      <t>(1)
(2)</t>
    </r>
  </si>
  <si>
    <r>
      <rPr>
        <b/>
        <sz val="11"/>
        <color theme="1"/>
        <rFont val="Calibri"/>
        <family val="2"/>
      </rPr>
      <t>2</t>
    </r>
    <r>
      <rPr>
        <sz val="11"/>
        <color theme="1"/>
        <rFont val="Calibri"/>
        <family val="2"/>
      </rPr>
      <t xml:space="preserve">
</t>
    </r>
    <r>
      <rPr>
        <vertAlign val="superscript"/>
        <sz val="11"/>
        <color theme="1"/>
        <rFont val="Calibri"/>
        <family val="2"/>
      </rPr>
      <t>(1)
(2)</t>
    </r>
  </si>
  <si>
    <r>
      <rPr>
        <b/>
        <sz val="11"/>
        <color theme="1"/>
        <rFont val="Calibri"/>
        <family val="2"/>
      </rPr>
      <t>3</t>
    </r>
    <r>
      <rPr>
        <sz val="11"/>
        <color theme="1"/>
        <rFont val="Calibri"/>
        <family val="2"/>
      </rPr>
      <t xml:space="preserve"> </t>
    </r>
    <r>
      <rPr>
        <vertAlign val="superscript"/>
        <sz val="11"/>
        <color theme="1"/>
        <rFont val="Calibri"/>
        <family val="2"/>
      </rPr>
      <t>(1)</t>
    </r>
    <r>
      <rPr>
        <sz val="11"/>
        <color theme="1"/>
        <rFont val="Calibri"/>
        <family val="2"/>
      </rPr>
      <t xml:space="preserve">
ou
</t>
    </r>
    <r>
      <rPr>
        <b/>
        <sz val="11"/>
        <color theme="1"/>
        <rFont val="Calibri"/>
        <family val="2"/>
      </rPr>
      <t>4</t>
    </r>
    <r>
      <rPr>
        <vertAlign val="superscript"/>
        <sz val="11"/>
        <color theme="1"/>
        <rFont val="Calibri"/>
        <family val="2"/>
      </rPr>
      <t xml:space="preserve"> (2)</t>
    </r>
  </si>
  <si>
    <r>
      <rPr>
        <b/>
        <sz val="11"/>
        <color theme="1"/>
        <rFont val="Calibri"/>
        <family val="2"/>
      </rPr>
      <t>4</t>
    </r>
    <r>
      <rPr>
        <sz val="11"/>
        <color theme="1"/>
        <rFont val="Calibri"/>
        <family val="2"/>
      </rPr>
      <t xml:space="preserve"> </t>
    </r>
    <r>
      <rPr>
        <vertAlign val="superscript"/>
        <sz val="11"/>
        <color theme="1"/>
        <rFont val="Calibri"/>
        <family val="2"/>
      </rPr>
      <t>(1)</t>
    </r>
    <r>
      <rPr>
        <sz val="11"/>
        <color theme="1"/>
        <rFont val="Calibri"/>
        <family val="2"/>
      </rPr>
      <t xml:space="preserve">
ou
</t>
    </r>
    <r>
      <rPr>
        <b/>
        <sz val="11"/>
        <color theme="1"/>
        <rFont val="Calibri"/>
        <family val="2"/>
      </rPr>
      <t>5</t>
    </r>
    <r>
      <rPr>
        <vertAlign val="superscript"/>
        <sz val="11"/>
        <color theme="1"/>
        <rFont val="Calibri"/>
        <family val="2"/>
      </rPr>
      <t xml:space="preserve"> (2)</t>
    </r>
  </si>
  <si>
    <t>Valeur</t>
  </si>
  <si>
    <r>
      <rPr>
        <b/>
        <sz val="11"/>
        <color theme="1"/>
        <rFont val="Calibri"/>
        <family val="2"/>
      </rPr>
      <t>3</t>
    </r>
    <r>
      <rPr>
        <sz val="11"/>
        <color theme="1"/>
        <rFont val="Calibri"/>
        <family val="2"/>
      </rPr>
      <t xml:space="preserve">
</t>
    </r>
    <r>
      <rPr>
        <vertAlign val="superscript"/>
        <sz val="11"/>
        <color theme="1"/>
        <rFont val="Calibri"/>
        <family val="2"/>
      </rPr>
      <t xml:space="preserve">(2)
</t>
    </r>
  </si>
  <si>
    <t>Valeurs des résistances pour LED RVB (lumière blanche)</t>
  </si>
  <si>
    <t>Intensité</t>
  </si>
  <si>
    <t>Tension d'alim.</t>
  </si>
  <si>
    <t>Valeurs
nominales</t>
  </si>
  <si>
    <t xml:space="preserve">Type de LED : </t>
  </si>
  <si>
    <t>Bleu_430nm</t>
  </si>
  <si>
    <t>Valeur standard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</si>
</sst>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vertAlign val="superscript"/>
      <sz val="14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b/>
      <sz val="12"/>
      <color theme="0"/>
      <name val="Calibri"/>
      <family val="2"/>
    </font>
    <font>
      <sz val="12"/>
      <name val="Calibri"/>
      <family val="2"/>
    </font>
    <font>
      <vertAlign val="superscript"/>
      <sz val="12"/>
      <color theme="1"/>
      <name val="Calibri"/>
      <family val="2"/>
    </font>
    <font>
      <b/>
      <sz val="10"/>
      <color theme="1"/>
      <name val="Calibri"/>
      <family val="2"/>
    </font>
    <font>
      <vertAlign val="superscript"/>
      <sz val="11"/>
      <color theme="1"/>
      <name val="Calibri"/>
      <family val="2"/>
    </font>
    <font>
      <b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theme="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9" fontId="0" fillId="12" borderId="10" xfId="0" applyNumberFormat="1" applyFill="1" applyBorder="1" applyAlignment="1">
      <alignment horizontal="center"/>
    </xf>
    <xf numFmtId="9" fontId="0" fillId="12" borderId="11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9" fontId="0" fillId="12" borderId="14" xfId="0" applyNumberFormat="1" applyFill="1" applyBorder="1" applyAlignment="1">
      <alignment horizontal="center"/>
    </xf>
    <xf numFmtId="0" fontId="0" fillId="0" borderId="15" xfId="0" applyNumberFormat="1" applyBorder="1" applyAlignment="1">
      <alignment vertical="center"/>
    </xf>
    <xf numFmtId="0" fontId="0" fillId="0" borderId="16" xfId="0" applyNumberFormat="1" applyBorder="1" applyAlignment="1">
      <alignment horizontal="left" vertical="center"/>
    </xf>
    <xf numFmtId="0" fontId="0" fillId="0" borderId="17" xfId="0" applyNumberFormat="1" applyBorder="1" applyAlignment="1">
      <alignment vertical="center"/>
    </xf>
    <xf numFmtId="0" fontId="0" fillId="0" borderId="18" xfId="0" applyNumberFormat="1" applyBorder="1" applyAlignment="1">
      <alignment horizontal="left" vertical="center"/>
    </xf>
    <xf numFmtId="0" fontId="0" fillId="0" borderId="19" xfId="0" applyNumberFormat="1" applyBorder="1" applyAlignment="1">
      <alignment vertical="center"/>
    </xf>
    <xf numFmtId="0" fontId="0" fillId="0" borderId="20" xfId="0" applyNumberForma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textRotation="90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0" xfId="0" applyFont="1"/>
    <xf numFmtId="0" fontId="0" fillId="14" borderId="35" xfId="0" applyFill="1" applyBorder="1"/>
    <xf numFmtId="0" fontId="0" fillId="14" borderId="37" xfId="0" applyFill="1" applyBorder="1"/>
    <xf numFmtId="0" fontId="7" fillId="14" borderId="36" xfId="0" applyFont="1" applyFill="1" applyBorder="1"/>
    <xf numFmtId="0" fontId="7" fillId="14" borderId="0" xfId="0" applyFont="1" applyFill="1" applyBorder="1"/>
    <xf numFmtId="0" fontId="0" fillId="15" borderId="0" xfId="0" applyNumberFormat="1" applyFill="1" applyBorder="1"/>
    <xf numFmtId="0" fontId="4" fillId="16" borderId="0" xfId="0" applyNumberFormat="1" applyFont="1" applyFill="1" applyBorder="1"/>
    <xf numFmtId="0" fontId="4" fillId="14" borderId="37" xfId="0" applyFont="1" applyFill="1" applyBorder="1"/>
    <xf numFmtId="0" fontId="0" fillId="14" borderId="0" xfId="0" applyFill="1" applyBorder="1"/>
    <xf numFmtId="0" fontId="0" fillId="15" borderId="0" xfId="0" applyFill="1" applyBorder="1"/>
    <xf numFmtId="0" fontId="7" fillId="14" borderId="12" xfId="0" applyFont="1" applyFill="1" applyBorder="1"/>
    <xf numFmtId="0" fontId="0" fillId="15" borderId="12" xfId="0" applyFill="1" applyBorder="1"/>
    <xf numFmtId="0" fontId="0" fillId="14" borderId="39" xfId="0" applyFill="1" applyBorder="1"/>
    <xf numFmtId="0" fontId="8" fillId="2" borderId="3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vertical="center"/>
    </xf>
    <xf numFmtId="0" fontId="8" fillId="13" borderId="1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2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vertical="center"/>
    </xf>
    <xf numFmtId="0" fontId="8" fillId="9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14" borderId="22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14" borderId="22" xfId="0" applyFont="1" applyFill="1" applyBorder="1" applyAlignment="1">
      <alignment horizontal="center" vertical="center"/>
    </xf>
    <xf numFmtId="0" fontId="6" fillId="14" borderId="4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vertical="center"/>
    </xf>
    <xf numFmtId="0" fontId="9" fillId="14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2" borderId="22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vertical="center"/>
    </xf>
    <xf numFmtId="0" fontId="9" fillId="14" borderId="6" xfId="0" applyFont="1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4" xfId="0" quotePrefix="1" applyFont="1" applyBorder="1" applyAlignment="1">
      <alignment horizontal="center" vertical="center"/>
    </xf>
    <xf numFmtId="0" fontId="6" fillId="0" borderId="25" xfId="0" applyFont="1" applyBorder="1"/>
    <xf numFmtId="0" fontId="6" fillId="0" borderId="26" xfId="0" applyNumberFormat="1" applyFont="1" applyBorder="1" applyAlignment="1"/>
    <xf numFmtId="0" fontId="0" fillId="14" borderId="15" xfId="0" applyFill="1" applyBorder="1"/>
    <xf numFmtId="0" fontId="0" fillId="14" borderId="40" xfId="0" applyFill="1" applyBorder="1"/>
    <xf numFmtId="0" fontId="0" fillId="14" borderId="17" xfId="0" applyFill="1" applyBorder="1"/>
    <xf numFmtId="0" fontId="0" fillId="14" borderId="41" xfId="0" applyFill="1" applyBorder="1"/>
    <xf numFmtId="0" fontId="0" fillId="14" borderId="19" xfId="0" applyFill="1" applyBorder="1"/>
    <xf numFmtId="0" fontId="0" fillId="14" borderId="42" xfId="0" applyFill="1" applyBorder="1"/>
    <xf numFmtId="0" fontId="0" fillId="14" borderId="21" xfId="0" applyFill="1" applyBorder="1"/>
    <xf numFmtId="0" fontId="0" fillId="14" borderId="43" xfId="0" applyFill="1" applyBorder="1"/>
    <xf numFmtId="0" fontId="0" fillId="14" borderId="22" xfId="0" applyFill="1" applyBorder="1"/>
    <xf numFmtId="0" fontId="0" fillId="14" borderId="44" xfId="0" applyFill="1" applyBorder="1"/>
    <xf numFmtId="0" fontId="0" fillId="14" borderId="23" xfId="0" applyFill="1" applyBorder="1"/>
    <xf numFmtId="0" fontId="0" fillId="14" borderId="45" xfId="0" applyFill="1" applyBorder="1"/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1" fillId="14" borderId="30" xfId="0" applyFont="1" applyFill="1" applyBorder="1" applyAlignment="1">
      <alignment horizontal="center" textRotation="90"/>
    </xf>
    <xf numFmtId="0" fontId="1" fillId="14" borderId="31" xfId="0" applyFont="1" applyFill="1" applyBorder="1" applyAlignment="1">
      <alignment horizontal="center" textRotation="90"/>
    </xf>
    <xf numFmtId="0" fontId="1" fillId="14" borderId="32" xfId="0" applyFont="1" applyFill="1" applyBorder="1" applyAlignment="1">
      <alignment horizontal="center" textRotation="90"/>
    </xf>
    <xf numFmtId="0" fontId="1" fillId="14" borderId="2" xfId="0" applyFont="1" applyFill="1" applyBorder="1" applyAlignment="1">
      <alignment horizontal="center" textRotation="90"/>
    </xf>
    <xf numFmtId="0" fontId="11" fillId="0" borderId="7" xfId="0" applyNumberFormat="1" applyFont="1" applyBorder="1" applyAlignment="1">
      <alignment horizontal="center" vertical="center"/>
    </xf>
    <xf numFmtId="0" fontId="1" fillId="14" borderId="28" xfId="0" applyFont="1" applyFill="1" applyBorder="1" applyAlignment="1">
      <alignment horizontal="center" textRotation="90"/>
    </xf>
    <xf numFmtId="0" fontId="1" fillId="14" borderId="28" xfId="0" applyFont="1" applyFill="1" applyBorder="1" applyAlignment="1">
      <alignment horizontal="center" textRotation="90" wrapText="1"/>
    </xf>
    <xf numFmtId="0" fontId="1" fillId="14" borderId="49" xfId="0" applyFont="1" applyFill="1" applyBorder="1" applyAlignment="1">
      <alignment horizontal="center" textRotation="90"/>
    </xf>
    <xf numFmtId="0" fontId="1" fillId="14" borderId="29" xfId="0" applyFont="1" applyFill="1" applyBorder="1" applyAlignment="1">
      <alignment horizontal="center" textRotation="90"/>
    </xf>
    <xf numFmtId="0" fontId="0" fillId="14" borderId="30" xfId="0" applyFill="1" applyBorder="1" applyAlignment="1">
      <alignment horizontal="center" vertical="center" wrapText="1"/>
    </xf>
    <xf numFmtId="0" fontId="0" fillId="14" borderId="31" xfId="0" applyFill="1" applyBorder="1" applyAlignment="1">
      <alignment horizontal="center" vertical="center" wrapText="1"/>
    </xf>
    <xf numFmtId="0" fontId="0" fillId="14" borderId="31" xfId="0" applyFill="1" applyBorder="1" applyAlignment="1">
      <alignment textRotation="255" wrapText="1"/>
    </xf>
    <xf numFmtId="0" fontId="0" fillId="14" borderId="32" xfId="0" applyFill="1" applyBorder="1" applyAlignment="1">
      <alignment horizontal="center" vertical="center" wrapText="1"/>
    </xf>
    <xf numFmtId="9" fontId="0" fillId="12" borderId="8" xfId="0" applyNumberFormat="1" applyFill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right"/>
    </xf>
    <xf numFmtId="0" fontId="0" fillId="14" borderId="0" xfId="0" applyFill="1" applyBorder="1" applyProtection="1">
      <protection locked="0"/>
    </xf>
    <xf numFmtId="0" fontId="7" fillId="14" borderId="34" xfId="0" applyFont="1" applyFill="1" applyBorder="1"/>
    <xf numFmtId="0" fontId="13" fillId="14" borderId="0" xfId="0" applyFont="1" applyFill="1" applyBorder="1"/>
    <xf numFmtId="0" fontId="0" fillId="14" borderId="0" xfId="0" applyNumberFormat="1" applyFill="1"/>
    <xf numFmtId="0" fontId="4" fillId="17" borderId="27" xfId="0" applyFont="1" applyFill="1" applyBorder="1" applyAlignment="1" applyProtection="1">
      <alignment horizontal="center" vertical="center"/>
      <protection locked="0"/>
    </xf>
    <xf numFmtId="0" fontId="4" fillId="17" borderId="28" xfId="0" applyFont="1" applyFill="1" applyBorder="1" applyAlignment="1" applyProtection="1">
      <alignment horizontal="center" vertical="center"/>
      <protection locked="0"/>
    </xf>
    <xf numFmtId="0" fontId="4" fillId="17" borderId="29" xfId="0" applyFont="1" applyFill="1" applyBorder="1" applyAlignment="1" applyProtection="1">
      <alignment horizontal="center" vertical="center"/>
      <protection locked="0"/>
    </xf>
    <xf numFmtId="0" fontId="4" fillId="17" borderId="28" xfId="0" applyFont="1" applyFill="1" applyBorder="1" applyAlignment="1">
      <alignment horizontal="center" vertical="center"/>
    </xf>
    <xf numFmtId="0" fontId="0" fillId="14" borderId="24" xfId="0" applyFill="1" applyBorder="1"/>
    <xf numFmtId="0" fontId="0" fillId="14" borderId="25" xfId="0" applyFill="1" applyBorder="1" applyAlignment="1">
      <alignment horizontal="right"/>
    </xf>
    <xf numFmtId="0" fontId="0" fillId="17" borderId="34" xfId="0" applyFill="1" applyBorder="1" applyProtection="1">
      <protection locked="0"/>
    </xf>
    <xf numFmtId="0" fontId="0" fillId="17" borderId="0" xfId="0" applyFill="1" applyBorder="1" applyProtection="1">
      <protection locked="0"/>
    </xf>
    <xf numFmtId="0" fontId="4" fillId="18" borderId="24" xfId="0" applyFont="1" applyFill="1" applyBorder="1"/>
    <xf numFmtId="0" fontId="0" fillId="18" borderId="25" xfId="0" applyFill="1" applyBorder="1"/>
    <xf numFmtId="0" fontId="0" fillId="18" borderId="26" xfId="0" applyFill="1" applyBorder="1"/>
    <xf numFmtId="0" fontId="0" fillId="17" borderId="25" xfId="0" applyFill="1" applyBorder="1" applyAlignment="1"/>
    <xf numFmtId="0" fontId="0" fillId="17" borderId="26" xfId="0" applyFill="1" applyBorder="1" applyAlignment="1"/>
    <xf numFmtId="0" fontId="6" fillId="14" borderId="33" xfId="0" applyFont="1" applyFill="1" applyBorder="1" applyAlignment="1">
      <alignment horizontal="center"/>
    </xf>
    <xf numFmtId="0" fontId="6" fillId="14" borderId="34" xfId="0" applyFont="1" applyFill="1" applyBorder="1" applyAlignment="1">
      <alignment horizontal="center"/>
    </xf>
    <xf numFmtId="0" fontId="6" fillId="14" borderId="35" xfId="0" applyFont="1" applyFill="1" applyBorder="1" applyAlignment="1">
      <alignment horizontal="center"/>
    </xf>
    <xf numFmtId="0" fontId="7" fillId="14" borderId="36" xfId="0" applyFont="1" applyFill="1" applyBorder="1" applyAlignment="1">
      <alignment horizontal="center" vertical="center" wrapText="1"/>
    </xf>
    <xf numFmtId="0" fontId="7" fillId="14" borderId="38" xfId="0" applyFont="1" applyFill="1" applyBorder="1" applyAlignment="1">
      <alignment horizontal="center" vertical="center" wrapText="1"/>
    </xf>
    <xf numFmtId="0" fontId="7" fillId="14" borderId="33" xfId="0" applyFont="1" applyFill="1" applyBorder="1" applyAlignment="1">
      <alignment horizontal="left"/>
    </xf>
    <xf numFmtId="0" fontId="7" fillId="14" borderId="34" xfId="0" applyFont="1" applyFill="1" applyBorder="1" applyAlignment="1">
      <alignment horizontal="left"/>
    </xf>
    <xf numFmtId="0" fontId="7" fillId="14" borderId="36" xfId="0" applyFont="1" applyFill="1" applyBorder="1" applyAlignment="1">
      <alignment horizontal="left"/>
    </xf>
    <xf numFmtId="0" fontId="7" fillId="14" borderId="0" xfId="0" applyFont="1" applyFill="1" applyBorder="1" applyAlignment="1">
      <alignment horizontal="left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51">
    <dxf>
      <font>
        <color rgb="FF000000"/>
      </font>
      <fill>
        <patternFill>
          <bgColor rgb="FF000000"/>
        </patternFill>
      </fill>
    </dxf>
    <dxf>
      <font>
        <color rgb="FF990000"/>
      </font>
      <fill>
        <patternFill>
          <bgColor rgb="FF99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33CC33"/>
      </font>
      <fill>
        <patternFill>
          <bgColor rgb="FF33CC33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CC00FF"/>
      </font>
      <fill>
        <patternFill>
          <bgColor rgb="FFCC00FF"/>
        </patternFill>
      </fill>
    </dxf>
    <dxf>
      <font>
        <color rgb="FF808080"/>
      </font>
      <fill>
        <patternFill>
          <bgColor rgb="FF80808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8000"/>
      </font>
    </dxf>
    <dxf>
      <font>
        <b/>
        <i val="0"/>
        <color rgb="FFFF9900"/>
      </font>
    </dxf>
    <dxf>
      <font>
        <b/>
        <i val="0"/>
        <color rgb="FFFF0000"/>
      </font>
    </dxf>
    <dxf>
      <font>
        <b/>
        <i val="0"/>
        <color theme="1"/>
      </font>
      <fill>
        <patternFill>
          <bgColor rgb="FF000000"/>
        </patternFill>
      </fill>
    </dxf>
    <dxf>
      <font>
        <b/>
        <i val="0"/>
        <color rgb="FF990000"/>
      </font>
      <fill>
        <patternFill>
          <bgColor rgb="FF990000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rgb="FFFF6600"/>
      </font>
      <fill>
        <patternFill>
          <bgColor rgb="FFFF6600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33CC33"/>
      </font>
      <fill>
        <patternFill>
          <bgColor rgb="FF33CC33"/>
        </patternFill>
      </fill>
    </dxf>
    <dxf>
      <font>
        <b/>
        <i val="0"/>
        <color rgb="FF0000FF"/>
      </font>
      <fill>
        <patternFill>
          <bgColor rgb="FF0000FF"/>
        </patternFill>
      </fill>
    </dxf>
    <dxf>
      <font>
        <b/>
        <i val="0"/>
        <color rgb="FFCC00FF"/>
      </font>
      <fill>
        <patternFill>
          <bgColor rgb="FFCC00FF"/>
        </patternFill>
      </fill>
    </dxf>
    <dxf>
      <font>
        <b/>
        <i val="0"/>
        <color rgb="FF808080"/>
      </font>
      <fill>
        <patternFill>
          <bgColor rgb="FF808080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000000"/>
        </patternFill>
      </fill>
    </dxf>
    <dxf>
      <font>
        <b/>
        <i val="0"/>
        <color theme="0"/>
      </font>
      <fill>
        <patternFill>
          <bgColor rgb="FF99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33CC33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000000"/>
        </patternFill>
      </fill>
    </dxf>
    <dxf>
      <font>
        <b/>
        <i val="0"/>
        <color theme="0"/>
      </font>
      <fill>
        <patternFill>
          <bgColor rgb="FF99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33CC33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CC00FF"/>
        </patternFill>
      </fill>
    </dxf>
    <dxf>
      <font>
        <b/>
        <i val="0"/>
        <color theme="0"/>
      </font>
      <fill>
        <patternFill>
          <bgColor rgb="FF80808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990000"/>
      </font>
      <fill>
        <patternFill>
          <bgColor rgb="FF99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33CC33"/>
      </font>
      <fill>
        <patternFill>
          <bgColor rgb="FF33CC33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CC00FF"/>
      </font>
      <fill>
        <patternFill>
          <bgColor rgb="FFCC00FF"/>
        </patternFill>
      </fill>
    </dxf>
    <dxf>
      <font>
        <color rgb="FF808080"/>
      </font>
      <fill>
        <patternFill>
          <bgColor rgb="FF80808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F9900"/>
      <color rgb="FF008000"/>
      <color rgb="FF990000"/>
      <color rgb="FFCC3300"/>
      <color rgb="FFFFFFFF"/>
      <color rgb="FFFF6600"/>
      <color rgb="FFFF9933"/>
      <color rgb="FFFFFF00"/>
      <color rgb="FF33CC33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Z95"/>
  <sheetViews>
    <sheetView tabSelected="1" topLeftCell="A10" workbookViewId="0">
      <selection activeCell="F25" sqref="F25"/>
    </sheetView>
  </sheetViews>
  <sheetFormatPr baseColWidth="10" defaultRowHeight="15"/>
  <cols>
    <col min="1" max="1" width="6.7109375" customWidth="1"/>
    <col min="3" max="5" width="3.7109375" customWidth="1"/>
    <col min="6" max="6" width="8.7109375" customWidth="1"/>
    <col min="7" max="7" width="8.7109375" hidden="1" customWidth="1"/>
    <col min="8" max="8" width="10.7109375" customWidth="1"/>
    <col min="9" max="9" width="6.7109375" customWidth="1"/>
    <col min="10" max="11" width="8.7109375" customWidth="1"/>
    <col min="12" max="12" width="4.7109375" customWidth="1"/>
    <col min="13" max="13" width="8.7109375" customWidth="1"/>
    <col min="14" max="14" width="2.7109375" customWidth="1"/>
    <col min="15" max="15" width="6.7109375" customWidth="1"/>
    <col min="16" max="16" width="6.7109375" style="4" customWidth="1"/>
    <col min="17" max="17" width="4.7109375" style="5" customWidth="1"/>
    <col min="18" max="21" width="2.7109375" style="1" customWidth="1"/>
    <col min="22" max="22" width="6.7109375" customWidth="1"/>
    <col min="23" max="23" width="6.7109375" style="4" customWidth="1"/>
    <col min="24" max="24" width="4.7109375" style="5" customWidth="1"/>
    <col min="25" max="28" width="2.7109375" style="1" customWidth="1"/>
    <col min="29" max="29" width="6.7109375" customWidth="1"/>
    <col min="30" max="30" width="6.7109375" style="4" customWidth="1"/>
    <col min="31" max="31" width="4.7109375" style="5" customWidth="1"/>
    <col min="32" max="35" width="2.7109375" style="1" customWidth="1"/>
    <col min="36" max="36" width="6.7109375" customWidth="1"/>
    <col min="37" max="37" width="6.7109375" style="4" customWidth="1"/>
    <col min="38" max="38" width="4.7109375" style="5" customWidth="1"/>
    <col min="39" max="42" width="2.7109375" style="1" customWidth="1"/>
    <col min="43" max="43" width="6.7109375" customWidth="1"/>
    <col min="44" max="44" width="6.7109375" style="4" customWidth="1"/>
    <col min="45" max="45" width="4.7109375" style="5" customWidth="1"/>
    <col min="46" max="49" width="2.7109375" style="1" customWidth="1"/>
  </cols>
  <sheetData>
    <row r="1" spans="2:16" ht="15.75" thickBot="1"/>
    <row r="2" spans="2:16" ht="16.5" thickBot="1">
      <c r="C2" s="145" t="s">
        <v>59</v>
      </c>
      <c r="D2" s="146"/>
      <c r="E2" s="146"/>
      <c r="F2" s="146"/>
      <c r="G2" s="146"/>
      <c r="H2" s="147"/>
    </row>
    <row r="3" spans="2:16" ht="54" customHeight="1" thickBot="1">
      <c r="C3" s="121" t="s">
        <v>60</v>
      </c>
      <c r="D3" s="122" t="s">
        <v>61</v>
      </c>
      <c r="E3" s="122" t="s">
        <v>65</v>
      </c>
      <c r="F3" s="122" t="s">
        <v>62</v>
      </c>
      <c r="G3" s="123"/>
      <c r="H3" s="124" t="s">
        <v>63</v>
      </c>
    </row>
    <row r="4" spans="2:16" ht="90" thickBot="1">
      <c r="B4" s="115" t="s">
        <v>14</v>
      </c>
      <c r="C4" s="117" t="s">
        <v>64</v>
      </c>
      <c r="D4" s="117" t="s">
        <v>64</v>
      </c>
      <c r="E4" s="117" t="s">
        <v>64</v>
      </c>
      <c r="F4" s="118" t="s">
        <v>0</v>
      </c>
      <c r="G4" s="119"/>
      <c r="H4" s="120" t="s">
        <v>1</v>
      </c>
      <c r="J4" s="112" t="s">
        <v>15</v>
      </c>
      <c r="K4" s="113" t="s">
        <v>16</v>
      </c>
      <c r="L4" s="113"/>
      <c r="M4" s="114" t="s">
        <v>17</v>
      </c>
      <c r="N4" s="24"/>
    </row>
    <row r="5" spans="2:16" ht="16.5" thickBot="1">
      <c r="B5" s="40" t="s">
        <v>4</v>
      </c>
      <c r="C5" s="41">
        <v>0</v>
      </c>
      <c r="D5" s="41">
        <v>0</v>
      </c>
      <c r="E5" s="41">
        <v>0</v>
      </c>
      <c r="F5" s="41" t="s">
        <v>2</v>
      </c>
      <c r="G5" s="42">
        <v>1</v>
      </c>
      <c r="H5" s="43"/>
      <c r="J5" s="132" t="s">
        <v>5</v>
      </c>
      <c r="K5" s="133" t="s">
        <v>18</v>
      </c>
      <c r="L5" s="135"/>
      <c r="M5" s="134" t="s">
        <v>18</v>
      </c>
      <c r="N5" s="25"/>
    </row>
    <row r="6" spans="2:16" ht="16.5" thickBot="1">
      <c r="B6" s="44" t="s">
        <v>5</v>
      </c>
      <c r="C6" s="45">
        <v>1</v>
      </c>
      <c r="D6" s="45">
        <v>1</v>
      </c>
      <c r="E6" s="45">
        <v>1</v>
      </c>
      <c r="F6" s="45" t="s">
        <v>19</v>
      </c>
      <c r="G6" s="46">
        <v>10</v>
      </c>
      <c r="H6" s="47" t="s">
        <v>3</v>
      </c>
      <c r="J6" s="92">
        <f>IF(J5="","",VLOOKUP(J5,Table,2,FALSE))</f>
        <v>1</v>
      </c>
      <c r="K6" s="93">
        <f>IF(K5="","",VLOOKUP(K5,Table,2,FALSE))</f>
        <v>2</v>
      </c>
      <c r="L6" s="93" t="s">
        <v>45</v>
      </c>
      <c r="M6" s="116">
        <f>IF(M5="","",VLOOKUP(M5,Table,6,FALSE))</f>
        <v>100</v>
      </c>
      <c r="N6" s="94" t="s">
        <v>46</v>
      </c>
      <c r="O6" s="95">
        <f>((J6*10)+K6)*IF(M6&lt;100,M6,IF(AND(M6&gt;99,M6&lt;10001),M6/1000,M6/1000000))</f>
        <v>1.2000000000000002</v>
      </c>
      <c r="P6" s="96" t="str">
        <f>IF(M6&lt;100,"Ω",IF(AND(M6&gt;99,M6&lt;1001),"KΩ","MΩ"))</f>
        <v>KΩ</v>
      </c>
    </row>
    <row r="7" spans="2:16" ht="15.75">
      <c r="B7" s="48" t="s">
        <v>18</v>
      </c>
      <c r="C7" s="49">
        <v>2</v>
      </c>
      <c r="D7" s="49">
        <v>2</v>
      </c>
      <c r="E7" s="49">
        <v>2</v>
      </c>
      <c r="F7" s="49" t="s">
        <v>20</v>
      </c>
      <c r="G7" s="50">
        <v>100</v>
      </c>
      <c r="H7" s="51" t="s">
        <v>26</v>
      </c>
    </row>
    <row r="8" spans="2:16" ht="18.75">
      <c r="B8" s="52" t="s">
        <v>6</v>
      </c>
      <c r="C8" s="53">
        <v>3</v>
      </c>
      <c r="D8" s="53">
        <v>3</v>
      </c>
      <c r="E8" s="53">
        <v>3</v>
      </c>
      <c r="F8" s="53" t="s">
        <v>21</v>
      </c>
      <c r="G8" s="54">
        <v>1000</v>
      </c>
      <c r="H8" s="55"/>
      <c r="M8" s="23" t="str">
        <f>IF(M7="","",VLOOKUP(M7,Table,2,FALSE))</f>
        <v/>
      </c>
      <c r="N8" s="23"/>
    </row>
    <row r="9" spans="2:16" ht="15.75">
      <c r="B9" s="56" t="s">
        <v>7</v>
      </c>
      <c r="C9" s="57">
        <v>4</v>
      </c>
      <c r="D9" s="57">
        <v>4</v>
      </c>
      <c r="E9" s="57">
        <v>4</v>
      </c>
      <c r="F9" s="57" t="s">
        <v>22</v>
      </c>
      <c r="G9" s="58">
        <v>10000</v>
      </c>
      <c r="H9" s="59"/>
    </row>
    <row r="10" spans="2:16" ht="15.75">
      <c r="B10" s="60" t="s">
        <v>8</v>
      </c>
      <c r="C10" s="61">
        <v>5</v>
      </c>
      <c r="D10" s="61">
        <v>5</v>
      </c>
      <c r="E10" s="61">
        <v>5</v>
      </c>
      <c r="F10" s="61" t="s">
        <v>23</v>
      </c>
      <c r="G10" s="62">
        <v>100000</v>
      </c>
      <c r="H10" s="63" t="s">
        <v>27</v>
      </c>
    </row>
    <row r="11" spans="2:16" ht="15.75">
      <c r="B11" s="64" t="s">
        <v>9</v>
      </c>
      <c r="C11" s="65">
        <v>6</v>
      </c>
      <c r="D11" s="65">
        <v>6</v>
      </c>
      <c r="E11" s="65">
        <v>6</v>
      </c>
      <c r="F11" s="65" t="s">
        <v>24</v>
      </c>
      <c r="G11" s="66">
        <v>1000000</v>
      </c>
      <c r="H11" s="67" t="s">
        <v>28</v>
      </c>
    </row>
    <row r="12" spans="2:16" ht="15.75">
      <c r="B12" s="68" t="s">
        <v>44</v>
      </c>
      <c r="C12" s="69">
        <v>7</v>
      </c>
      <c r="D12" s="69">
        <v>7</v>
      </c>
      <c r="E12" s="69">
        <v>7</v>
      </c>
      <c r="F12" s="69" t="s">
        <v>25</v>
      </c>
      <c r="G12" s="70">
        <v>10000000</v>
      </c>
      <c r="H12" s="71" t="s">
        <v>29</v>
      </c>
    </row>
    <row r="13" spans="2:16" ht="15.75">
      <c r="B13" s="72" t="s">
        <v>10</v>
      </c>
      <c r="C13" s="73">
        <v>8</v>
      </c>
      <c r="D13" s="73">
        <v>8</v>
      </c>
      <c r="E13" s="73">
        <v>8</v>
      </c>
      <c r="F13" s="74"/>
      <c r="G13" s="75"/>
      <c r="H13" s="76" t="s">
        <v>30</v>
      </c>
    </row>
    <row r="14" spans="2:16" ht="15.75">
      <c r="B14" s="77" t="s">
        <v>11</v>
      </c>
      <c r="C14" s="78">
        <v>9</v>
      </c>
      <c r="D14" s="78">
        <v>9</v>
      </c>
      <c r="E14" s="78">
        <v>9</v>
      </c>
      <c r="F14" s="79"/>
      <c r="G14" s="80"/>
      <c r="H14" s="81"/>
    </row>
    <row r="15" spans="2:16" ht="15.75">
      <c r="B15" s="82" t="s">
        <v>12</v>
      </c>
      <c r="C15" s="83"/>
      <c r="D15" s="83"/>
      <c r="E15" s="83"/>
      <c r="F15" s="84" t="s">
        <v>33</v>
      </c>
      <c r="G15" s="85"/>
      <c r="H15" s="86" t="s">
        <v>31</v>
      </c>
    </row>
    <row r="16" spans="2:16" ht="16.5" thickBot="1">
      <c r="B16" s="87" t="s">
        <v>13</v>
      </c>
      <c r="C16" s="88"/>
      <c r="D16" s="88"/>
      <c r="E16" s="88"/>
      <c r="F16" s="89" t="s">
        <v>34</v>
      </c>
      <c r="G16" s="90"/>
      <c r="H16" s="91" t="s">
        <v>32</v>
      </c>
    </row>
    <row r="18" spans="2:52" ht="18">
      <c r="B18" s="22" t="s">
        <v>57</v>
      </c>
      <c r="C18" s="22"/>
      <c r="D18" s="22"/>
      <c r="E18" s="22"/>
      <c r="F18" s="22"/>
      <c r="G18" s="22"/>
      <c r="H18" s="22"/>
    </row>
    <row r="19" spans="2:52" ht="18">
      <c r="B19" s="22" t="s">
        <v>58</v>
      </c>
      <c r="C19" s="22"/>
      <c r="D19" s="22"/>
      <c r="E19" s="22"/>
      <c r="F19" s="22"/>
      <c r="G19" s="27"/>
      <c r="H19" s="22"/>
    </row>
    <row r="20" spans="2:52" ht="18.75">
      <c r="B20" s="2"/>
      <c r="C20" s="2"/>
      <c r="D20" s="2"/>
      <c r="E20" s="2"/>
      <c r="F20" s="2"/>
      <c r="G20" s="2"/>
    </row>
    <row r="22" spans="2:52" ht="15.75">
      <c r="B22" s="27" t="s">
        <v>55</v>
      </c>
      <c r="C22" s="27"/>
      <c r="D22" s="27"/>
      <c r="E22" s="27"/>
      <c r="F22" s="27"/>
      <c r="G22" s="27"/>
      <c r="H22" s="27"/>
    </row>
    <row r="23" spans="2:52" ht="15.75" thickBot="1">
      <c r="P23" s="3"/>
      <c r="Q23" s="6"/>
      <c r="R23" s="21"/>
      <c r="S23" s="21"/>
      <c r="T23" s="21"/>
      <c r="U23" s="21"/>
      <c r="W23" s="3"/>
      <c r="X23" s="6"/>
      <c r="Y23" s="21"/>
      <c r="Z23" s="21"/>
      <c r="AA23" s="21"/>
      <c r="AB23" s="21"/>
      <c r="AD23" s="3"/>
      <c r="AE23" s="6"/>
      <c r="AF23" s="21"/>
      <c r="AG23" s="21"/>
      <c r="AH23" s="21"/>
      <c r="AI23" s="21"/>
      <c r="AK23" s="3"/>
      <c r="AL23" s="6"/>
      <c r="AM23" s="21"/>
      <c r="AN23" s="21"/>
      <c r="AO23" s="21"/>
      <c r="AP23" s="21"/>
      <c r="AR23" s="3"/>
      <c r="AS23" s="6"/>
      <c r="AT23" s="21"/>
      <c r="AU23" s="21"/>
      <c r="AV23" s="21"/>
      <c r="AW23" s="21"/>
      <c r="AY23">
        <v>0</v>
      </c>
      <c r="AZ23">
        <v>1</v>
      </c>
    </row>
    <row r="24" spans="2:52" ht="15.75" thickBot="1">
      <c r="B24" s="150" t="s">
        <v>35</v>
      </c>
      <c r="C24" s="151"/>
      <c r="D24" s="151"/>
      <c r="E24" s="151"/>
      <c r="F24" s="138">
        <v>12</v>
      </c>
      <c r="G24" s="129"/>
      <c r="H24" s="28" t="s">
        <v>39</v>
      </c>
      <c r="J24" s="136"/>
      <c r="K24" s="137" t="s">
        <v>70</v>
      </c>
      <c r="L24" s="143" t="s">
        <v>18</v>
      </c>
      <c r="M24" s="144"/>
      <c r="P24" s="15">
        <v>1</v>
      </c>
      <c r="Q24" s="16" t="s">
        <v>41</v>
      </c>
      <c r="R24" s="9">
        <v>9</v>
      </c>
      <c r="S24" s="10">
        <v>1</v>
      </c>
      <c r="T24" s="10">
        <v>0</v>
      </c>
      <c r="U24" s="11"/>
      <c r="W24" s="15">
        <v>10</v>
      </c>
      <c r="X24" s="16" t="s">
        <v>41</v>
      </c>
      <c r="Y24" s="9">
        <v>1</v>
      </c>
      <c r="Z24" s="10">
        <v>0</v>
      </c>
      <c r="AA24" s="10">
        <v>0</v>
      </c>
      <c r="AB24" s="11"/>
      <c r="AD24" s="15">
        <v>100</v>
      </c>
      <c r="AE24" s="16" t="s">
        <v>41</v>
      </c>
      <c r="AF24" s="9">
        <v>1</v>
      </c>
      <c r="AG24" s="10">
        <v>0</v>
      </c>
      <c r="AH24" s="10">
        <v>1</v>
      </c>
      <c r="AI24" s="11"/>
      <c r="AK24" s="15">
        <v>1</v>
      </c>
      <c r="AL24" s="16" t="s">
        <v>42</v>
      </c>
      <c r="AM24" s="9">
        <v>1</v>
      </c>
      <c r="AN24" s="10">
        <v>0</v>
      </c>
      <c r="AO24" s="10">
        <v>2</v>
      </c>
      <c r="AP24" s="11"/>
      <c r="AR24" s="15">
        <v>10</v>
      </c>
      <c r="AS24" s="16" t="s">
        <v>42</v>
      </c>
      <c r="AT24" s="9">
        <v>1</v>
      </c>
      <c r="AU24" s="10">
        <v>0</v>
      </c>
      <c r="AV24" s="10">
        <v>3</v>
      </c>
      <c r="AW24" s="11"/>
      <c r="AY24">
        <v>1</v>
      </c>
      <c r="AZ24">
        <v>1.1000000000000001</v>
      </c>
    </row>
    <row r="25" spans="2:52" ht="15.75" thickBot="1">
      <c r="B25" s="152" t="s">
        <v>36</v>
      </c>
      <c r="C25" s="153"/>
      <c r="D25" s="153"/>
      <c r="E25" s="153"/>
      <c r="F25" s="128">
        <f>VLOOKUP(L24,J27:L35,3,FALSE)</f>
        <v>2</v>
      </c>
      <c r="G25" s="31"/>
      <c r="H25" s="29" t="s">
        <v>39</v>
      </c>
      <c r="P25" s="17">
        <v>1.1000000000000001</v>
      </c>
      <c r="Q25" s="18" t="s">
        <v>41</v>
      </c>
      <c r="R25" s="8">
        <v>9</v>
      </c>
      <c r="S25" s="7">
        <v>1</v>
      </c>
      <c r="T25" s="7">
        <v>1</v>
      </c>
      <c r="U25" s="12"/>
      <c r="W25" s="17">
        <v>11</v>
      </c>
      <c r="X25" s="18" t="s">
        <v>41</v>
      </c>
      <c r="Y25" s="8">
        <v>1</v>
      </c>
      <c r="Z25" s="7">
        <v>1</v>
      </c>
      <c r="AA25" s="7">
        <v>0</v>
      </c>
      <c r="AB25" s="12"/>
      <c r="AD25" s="17">
        <v>110</v>
      </c>
      <c r="AE25" s="18" t="s">
        <v>41</v>
      </c>
      <c r="AF25" s="8">
        <v>1</v>
      </c>
      <c r="AG25" s="7">
        <v>1</v>
      </c>
      <c r="AH25" s="7">
        <v>1</v>
      </c>
      <c r="AI25" s="12"/>
      <c r="AK25" s="17">
        <v>1.1000000000000001</v>
      </c>
      <c r="AL25" s="18" t="s">
        <v>42</v>
      </c>
      <c r="AM25" s="8">
        <v>1</v>
      </c>
      <c r="AN25" s="7">
        <v>1</v>
      </c>
      <c r="AO25" s="7">
        <v>2</v>
      </c>
      <c r="AP25" s="12"/>
      <c r="AR25" s="17">
        <v>11</v>
      </c>
      <c r="AS25" s="18" t="s">
        <v>42</v>
      </c>
      <c r="AT25" s="8">
        <v>1</v>
      </c>
      <c r="AU25" s="7">
        <v>1</v>
      </c>
      <c r="AV25" s="7">
        <v>3</v>
      </c>
      <c r="AW25" s="12"/>
      <c r="AY25">
        <v>1.1000000000000001</v>
      </c>
      <c r="AZ25">
        <v>1.2</v>
      </c>
    </row>
    <row r="26" spans="2:52" ht="15.75" thickBot="1">
      <c r="B26" s="152" t="s">
        <v>37</v>
      </c>
      <c r="C26" s="153"/>
      <c r="D26" s="153"/>
      <c r="E26" s="153"/>
      <c r="F26" s="139">
        <v>20</v>
      </c>
      <c r="G26" s="31"/>
      <c r="H26" s="29" t="s">
        <v>38</v>
      </c>
      <c r="J26" s="140" t="s">
        <v>36</v>
      </c>
      <c r="K26" s="141"/>
      <c r="L26" s="141"/>
      <c r="M26" s="142"/>
      <c r="P26" s="17">
        <v>1.2</v>
      </c>
      <c r="Q26" s="18" t="s">
        <v>41</v>
      </c>
      <c r="R26" s="8">
        <v>9</v>
      </c>
      <c r="S26" s="7">
        <v>1</v>
      </c>
      <c r="T26" s="7">
        <v>2</v>
      </c>
      <c r="U26" s="12"/>
      <c r="W26" s="17">
        <v>12</v>
      </c>
      <c r="X26" s="18" t="s">
        <v>41</v>
      </c>
      <c r="Y26" s="8">
        <v>1</v>
      </c>
      <c r="Z26" s="7">
        <v>2</v>
      </c>
      <c r="AA26" s="7">
        <v>0</v>
      </c>
      <c r="AB26" s="12"/>
      <c r="AD26" s="17">
        <v>120</v>
      </c>
      <c r="AE26" s="18" t="s">
        <v>41</v>
      </c>
      <c r="AF26" s="8">
        <v>1</v>
      </c>
      <c r="AG26" s="7">
        <v>2</v>
      </c>
      <c r="AH26" s="7">
        <v>1</v>
      </c>
      <c r="AI26" s="12"/>
      <c r="AK26" s="17">
        <v>1.2</v>
      </c>
      <c r="AL26" s="18" t="s">
        <v>42</v>
      </c>
      <c r="AM26" s="8">
        <v>1</v>
      </c>
      <c r="AN26" s="7">
        <v>2</v>
      </c>
      <c r="AO26" s="7">
        <v>2</v>
      </c>
      <c r="AP26" s="12"/>
      <c r="AR26" s="17">
        <v>12</v>
      </c>
      <c r="AS26" s="18" t="s">
        <v>42</v>
      </c>
      <c r="AT26" s="8">
        <v>1</v>
      </c>
      <c r="AU26" s="7">
        <v>2</v>
      </c>
      <c r="AV26" s="7">
        <v>3</v>
      </c>
      <c r="AW26" s="12"/>
      <c r="AY26">
        <v>1.2</v>
      </c>
      <c r="AZ26">
        <v>1.3</v>
      </c>
    </row>
    <row r="27" spans="2:52" ht="15.75" thickBot="1">
      <c r="B27" s="30"/>
      <c r="C27" s="31"/>
      <c r="D27" s="31"/>
      <c r="E27" s="31"/>
      <c r="F27" s="31">
        <f>IF(F26="","",(F24-F25)/F26*1000)</f>
        <v>500</v>
      </c>
      <c r="G27" s="31"/>
      <c r="H27" s="29"/>
      <c r="J27" s="97" t="s">
        <v>47</v>
      </c>
      <c r="K27" s="98"/>
      <c r="L27" s="103">
        <v>1.5</v>
      </c>
      <c r="M27" s="104" t="s">
        <v>39</v>
      </c>
      <c r="P27" s="17">
        <v>1.3</v>
      </c>
      <c r="Q27" s="18" t="s">
        <v>41</v>
      </c>
      <c r="R27" s="8">
        <v>9</v>
      </c>
      <c r="S27" s="7">
        <v>1</v>
      </c>
      <c r="T27" s="7">
        <v>3</v>
      </c>
      <c r="U27" s="12"/>
      <c r="W27" s="17">
        <v>13</v>
      </c>
      <c r="X27" s="18" t="s">
        <v>41</v>
      </c>
      <c r="Y27" s="8">
        <v>1</v>
      </c>
      <c r="Z27" s="7">
        <v>3</v>
      </c>
      <c r="AA27" s="7">
        <v>0</v>
      </c>
      <c r="AB27" s="12"/>
      <c r="AD27" s="17">
        <v>130</v>
      </c>
      <c r="AE27" s="18" t="s">
        <v>41</v>
      </c>
      <c r="AF27" s="8">
        <v>1</v>
      </c>
      <c r="AG27" s="7">
        <v>3</v>
      </c>
      <c r="AH27" s="7">
        <v>1</v>
      </c>
      <c r="AI27" s="12"/>
      <c r="AK27" s="17">
        <v>1.3</v>
      </c>
      <c r="AL27" s="18" t="s">
        <v>42</v>
      </c>
      <c r="AM27" s="8">
        <v>1</v>
      </c>
      <c r="AN27" s="7">
        <v>3</v>
      </c>
      <c r="AO27" s="7">
        <v>2</v>
      </c>
      <c r="AP27" s="12"/>
      <c r="AR27" s="17">
        <v>13</v>
      </c>
      <c r="AS27" s="18" t="s">
        <v>42</v>
      </c>
      <c r="AT27" s="8">
        <v>1</v>
      </c>
      <c r="AU27" s="7">
        <v>3</v>
      </c>
      <c r="AV27" s="7">
        <v>3</v>
      </c>
      <c r="AW27" s="12"/>
      <c r="AY27">
        <v>1.3</v>
      </c>
      <c r="AZ27">
        <v>1.5</v>
      </c>
    </row>
    <row r="28" spans="2:52" ht="15.75" thickBot="1">
      <c r="B28" s="30" t="s">
        <v>53</v>
      </c>
      <c r="C28" s="31"/>
      <c r="D28" s="31"/>
      <c r="E28" s="31"/>
      <c r="F28" s="32">
        <f>IF(F27&lt;1000,F27,IF(AND(F27&gt;999,F27&lt;1000000),F27/1000,F27/1000000))</f>
        <v>500</v>
      </c>
      <c r="G28" s="131">
        <f>F28+(F28*10%)</f>
        <v>550</v>
      </c>
      <c r="H28" s="29" t="str">
        <f>IF(F27&lt;1000,"Ω",IF(AND(F27&gt;999,F27&lt;1000000),"KΩ","MΩ"))</f>
        <v>Ω</v>
      </c>
      <c r="J28" s="99" t="s">
        <v>18</v>
      </c>
      <c r="K28" s="100"/>
      <c r="L28" s="105">
        <v>2</v>
      </c>
      <c r="M28" s="106" t="s">
        <v>39</v>
      </c>
      <c r="P28" s="17">
        <v>1.5</v>
      </c>
      <c r="Q28" s="18" t="s">
        <v>41</v>
      </c>
      <c r="R28" s="8">
        <v>9</v>
      </c>
      <c r="S28" s="7">
        <v>1</v>
      </c>
      <c r="T28" s="7">
        <v>5</v>
      </c>
      <c r="U28" s="12"/>
      <c r="W28" s="17">
        <v>15</v>
      </c>
      <c r="X28" s="18" t="s">
        <v>41</v>
      </c>
      <c r="Y28" s="8">
        <v>1</v>
      </c>
      <c r="Z28" s="7">
        <v>5</v>
      </c>
      <c r="AA28" s="7">
        <v>0</v>
      </c>
      <c r="AB28" s="12"/>
      <c r="AD28" s="17">
        <v>150</v>
      </c>
      <c r="AE28" s="18" t="s">
        <v>41</v>
      </c>
      <c r="AF28" s="8">
        <v>1</v>
      </c>
      <c r="AG28" s="7">
        <v>5</v>
      </c>
      <c r="AH28" s="7">
        <v>1</v>
      </c>
      <c r="AI28" s="12"/>
      <c r="AK28" s="17">
        <v>1.5</v>
      </c>
      <c r="AL28" s="18" t="s">
        <v>42</v>
      </c>
      <c r="AM28" s="8">
        <v>1</v>
      </c>
      <c r="AN28" s="7">
        <v>5</v>
      </c>
      <c r="AO28" s="7">
        <v>2</v>
      </c>
      <c r="AP28" s="12"/>
      <c r="AR28" s="17">
        <v>15</v>
      </c>
      <c r="AS28" s="18" t="s">
        <v>42</v>
      </c>
      <c r="AT28" s="8">
        <v>1</v>
      </c>
      <c r="AU28" s="7">
        <v>5</v>
      </c>
      <c r="AV28" s="7">
        <v>3</v>
      </c>
      <c r="AW28" s="12"/>
      <c r="AY28">
        <v>1.5</v>
      </c>
      <c r="AZ28">
        <v>1.6</v>
      </c>
    </row>
    <row r="29" spans="2:52" ht="15.75" thickBot="1">
      <c r="B29" s="30" t="s">
        <v>72</v>
      </c>
      <c r="C29" s="31"/>
      <c r="D29" s="31"/>
      <c r="E29" s="31"/>
      <c r="F29" s="32">
        <f>IF(H28="Ω",IF(G28&lt;10,INDEX(Std_1,MATCH(F28,Std_1)+1),IF(G28&lt;100,INDEX(Std_10,MATCH(F28,Std_10)+1),IF(G28&lt;1000,INDEX(Std_100,MATCH(F28,Std_100)+1)))),IF(H28="KΩ",IF(G28&lt;10,INDEX(Std_1K,MATCH(F28,Std_1K)+1),IF(G28&lt;100,VLOOKUP(G28,AR24:AR47,1),IF(G28&lt;1000,VLOOKUP(G28,P50:P73,1)))),IF(H28="MΩ",IF(G28&lt;10,VLOOKUP(G28,W50:W73,1),IF(G28&lt;100,VLOOKUP(G28,AD50:AD73,1),IF(G28&lt;1000,VLOOKUP(G28,AK50:AK73,1)))),"ok")))</f>
        <v>510</v>
      </c>
      <c r="G29" s="31"/>
      <c r="H29" s="29" t="str">
        <f>H28</f>
        <v>Ω</v>
      </c>
      <c r="J29" s="99" t="s">
        <v>6</v>
      </c>
      <c r="K29" s="100"/>
      <c r="L29" s="105">
        <v>2</v>
      </c>
      <c r="M29" s="106" t="s">
        <v>39</v>
      </c>
      <c r="P29" s="17">
        <v>1.6</v>
      </c>
      <c r="Q29" s="18" t="s">
        <v>41</v>
      </c>
      <c r="R29" s="8">
        <v>9</v>
      </c>
      <c r="S29" s="7">
        <v>1</v>
      </c>
      <c r="T29" s="7">
        <v>6</v>
      </c>
      <c r="U29" s="12"/>
      <c r="W29" s="17">
        <v>16</v>
      </c>
      <c r="X29" s="18" t="s">
        <v>41</v>
      </c>
      <c r="Y29" s="8">
        <v>1</v>
      </c>
      <c r="Z29" s="7">
        <v>6</v>
      </c>
      <c r="AA29" s="7">
        <v>0</v>
      </c>
      <c r="AB29" s="12"/>
      <c r="AD29" s="17">
        <v>160</v>
      </c>
      <c r="AE29" s="18" t="s">
        <v>41</v>
      </c>
      <c r="AF29" s="8">
        <v>1</v>
      </c>
      <c r="AG29" s="7">
        <v>6</v>
      </c>
      <c r="AH29" s="7">
        <v>1</v>
      </c>
      <c r="AI29" s="12"/>
      <c r="AK29" s="17">
        <v>1.6</v>
      </c>
      <c r="AL29" s="18" t="s">
        <v>42</v>
      </c>
      <c r="AM29" s="8">
        <v>1</v>
      </c>
      <c r="AN29" s="7">
        <v>6</v>
      </c>
      <c r="AO29" s="7">
        <v>2</v>
      </c>
      <c r="AP29" s="12"/>
      <c r="AR29" s="17">
        <v>16</v>
      </c>
      <c r="AS29" s="18" t="s">
        <v>42</v>
      </c>
      <c r="AT29" s="8">
        <v>1</v>
      </c>
      <c r="AU29" s="7">
        <v>6</v>
      </c>
      <c r="AV29" s="7">
        <v>3</v>
      </c>
      <c r="AW29" s="12"/>
      <c r="AY29">
        <v>1.6</v>
      </c>
      <c r="AZ29">
        <v>1.8</v>
      </c>
    </row>
    <row r="30" spans="2:52" ht="15.75" thickBot="1">
      <c r="B30" s="30" t="s">
        <v>56</v>
      </c>
      <c r="C30" s="109">
        <f>VALUE(LEFT(F29,1))</f>
        <v>5</v>
      </c>
      <c r="D30" s="110">
        <f>IF(MID(F29,2,1)=",",VALUE(MID(F29,3,1)),VALUE(MID(F29,2,1)))</f>
        <v>1</v>
      </c>
      <c r="E30" s="111">
        <f>VALUE(LEN(F27)-2)</f>
        <v>1</v>
      </c>
      <c r="F30" s="32"/>
      <c r="G30" s="31"/>
      <c r="H30" s="29"/>
      <c r="J30" s="99" t="s">
        <v>7</v>
      </c>
      <c r="K30" s="100"/>
      <c r="L30" s="105">
        <v>2.1</v>
      </c>
      <c r="M30" s="106" t="s">
        <v>39</v>
      </c>
      <c r="P30" s="17">
        <v>1.8</v>
      </c>
      <c r="Q30" s="18" t="s">
        <v>41</v>
      </c>
      <c r="R30" s="8">
        <v>9</v>
      </c>
      <c r="S30" s="7">
        <v>1</v>
      </c>
      <c r="T30" s="7">
        <v>8</v>
      </c>
      <c r="U30" s="12"/>
      <c r="W30" s="17">
        <v>18</v>
      </c>
      <c r="X30" s="18" t="s">
        <v>41</v>
      </c>
      <c r="Y30" s="8">
        <v>1</v>
      </c>
      <c r="Z30" s="7">
        <v>8</v>
      </c>
      <c r="AA30" s="7">
        <v>0</v>
      </c>
      <c r="AB30" s="12"/>
      <c r="AD30" s="17">
        <v>180</v>
      </c>
      <c r="AE30" s="18" t="s">
        <v>41</v>
      </c>
      <c r="AF30" s="8">
        <v>1</v>
      </c>
      <c r="AG30" s="7">
        <v>8</v>
      </c>
      <c r="AH30" s="7">
        <v>1</v>
      </c>
      <c r="AI30" s="12"/>
      <c r="AK30" s="17">
        <v>1.8</v>
      </c>
      <c r="AL30" s="18" t="s">
        <v>42</v>
      </c>
      <c r="AM30" s="8">
        <v>1</v>
      </c>
      <c r="AN30" s="7">
        <v>8</v>
      </c>
      <c r="AO30" s="7">
        <v>2</v>
      </c>
      <c r="AP30" s="12"/>
      <c r="AR30" s="17">
        <v>18</v>
      </c>
      <c r="AS30" s="18" t="s">
        <v>42</v>
      </c>
      <c r="AT30" s="8">
        <v>1</v>
      </c>
      <c r="AU30" s="7">
        <v>8</v>
      </c>
      <c r="AV30" s="7">
        <v>3</v>
      </c>
      <c r="AW30" s="12"/>
      <c r="AY30">
        <v>1.8</v>
      </c>
      <c r="AZ30">
        <v>2</v>
      </c>
    </row>
    <row r="31" spans="2:52" ht="15.75" customHeight="1" thickBot="1">
      <c r="B31" s="30" t="s">
        <v>54</v>
      </c>
      <c r="C31" s="31"/>
      <c r="D31" s="31"/>
      <c r="E31" s="31"/>
      <c r="F31" s="33">
        <f>INDEX(E_24,MATCH(F28,E_24)+1)</f>
        <v>510</v>
      </c>
      <c r="G31" s="130"/>
      <c r="H31" s="34" t="str">
        <f>IF(F27&lt;1000,"Ω",IF(AND(F27&gt;999,F27&lt;1000000),"KΩ","MΩ"))</f>
        <v>Ω</v>
      </c>
      <c r="J31" s="99" t="s">
        <v>8</v>
      </c>
      <c r="K31" s="100"/>
      <c r="L31" s="105">
        <v>2.2000000000000002</v>
      </c>
      <c r="M31" s="106" t="s">
        <v>39</v>
      </c>
      <c r="P31" s="17">
        <v>2</v>
      </c>
      <c r="Q31" s="18" t="s">
        <v>41</v>
      </c>
      <c r="R31" s="8">
        <v>9</v>
      </c>
      <c r="S31" s="7">
        <v>2</v>
      </c>
      <c r="T31" s="7">
        <v>0</v>
      </c>
      <c r="U31" s="12"/>
      <c r="W31" s="17">
        <v>20</v>
      </c>
      <c r="X31" s="18" t="s">
        <v>41</v>
      </c>
      <c r="Y31" s="8">
        <v>2</v>
      </c>
      <c r="Z31" s="7">
        <v>0</v>
      </c>
      <c r="AA31" s="7">
        <v>0</v>
      </c>
      <c r="AB31" s="12"/>
      <c r="AD31" s="17">
        <v>200</v>
      </c>
      <c r="AE31" s="18" t="s">
        <v>41</v>
      </c>
      <c r="AF31" s="8">
        <v>2</v>
      </c>
      <c r="AG31" s="7">
        <v>0</v>
      </c>
      <c r="AH31" s="7">
        <v>1</v>
      </c>
      <c r="AI31" s="12"/>
      <c r="AK31" s="17">
        <v>2</v>
      </c>
      <c r="AL31" s="18" t="s">
        <v>42</v>
      </c>
      <c r="AM31" s="8">
        <v>2</v>
      </c>
      <c r="AN31" s="7">
        <v>0</v>
      </c>
      <c r="AO31" s="7">
        <v>2</v>
      </c>
      <c r="AP31" s="12"/>
      <c r="AR31" s="17">
        <v>20</v>
      </c>
      <c r="AS31" s="18" t="s">
        <v>42</v>
      </c>
      <c r="AT31" s="8">
        <v>2</v>
      </c>
      <c r="AU31" s="7">
        <v>0</v>
      </c>
      <c r="AV31" s="7">
        <v>3</v>
      </c>
      <c r="AW31" s="12"/>
      <c r="AY31">
        <v>2</v>
      </c>
      <c r="AZ31">
        <v>2.2000000000000002</v>
      </c>
    </row>
    <row r="32" spans="2:52" ht="15.75" thickBot="1">
      <c r="B32" s="30" t="s">
        <v>56</v>
      </c>
      <c r="C32" s="109">
        <f>VALUE(LEFT(F31,1))</f>
        <v>5</v>
      </c>
      <c r="D32" s="110">
        <f>IF(MID(F31,2,1)=",",VALUE(MID(F31,3,1)),VALUE(MID(F31,2,1)))</f>
        <v>1</v>
      </c>
      <c r="E32" s="111">
        <f>VALUE(LEN(F27)-2)</f>
        <v>1</v>
      </c>
      <c r="F32" s="35"/>
      <c r="G32" s="31"/>
      <c r="H32" s="29"/>
      <c r="J32" s="99" t="s">
        <v>40</v>
      </c>
      <c r="K32" s="100"/>
      <c r="L32" s="105">
        <v>3.3</v>
      </c>
      <c r="M32" s="106" t="s">
        <v>39</v>
      </c>
      <c r="P32" s="17">
        <v>2.2000000000000002</v>
      </c>
      <c r="Q32" s="18" t="s">
        <v>41</v>
      </c>
      <c r="R32" s="8">
        <v>9</v>
      </c>
      <c r="S32" s="7">
        <v>2</v>
      </c>
      <c r="T32" s="7">
        <v>2</v>
      </c>
      <c r="U32" s="12"/>
      <c r="W32" s="17">
        <v>22</v>
      </c>
      <c r="X32" s="18" t="s">
        <v>41</v>
      </c>
      <c r="Y32" s="8">
        <v>2</v>
      </c>
      <c r="Z32" s="7">
        <v>2</v>
      </c>
      <c r="AA32" s="7">
        <v>0</v>
      </c>
      <c r="AB32" s="12"/>
      <c r="AD32" s="17">
        <v>220</v>
      </c>
      <c r="AE32" s="18" t="s">
        <v>41</v>
      </c>
      <c r="AF32" s="8">
        <v>2</v>
      </c>
      <c r="AG32" s="7">
        <v>2</v>
      </c>
      <c r="AH32" s="7">
        <v>1</v>
      </c>
      <c r="AI32" s="12"/>
      <c r="AK32" s="17">
        <v>2.2000000000000002</v>
      </c>
      <c r="AL32" s="18" t="s">
        <v>42</v>
      </c>
      <c r="AM32" s="8">
        <v>2</v>
      </c>
      <c r="AN32" s="7">
        <v>2</v>
      </c>
      <c r="AO32" s="7">
        <v>2</v>
      </c>
      <c r="AP32" s="12"/>
      <c r="AR32" s="17">
        <v>22</v>
      </c>
      <c r="AS32" s="18" t="s">
        <v>42</v>
      </c>
      <c r="AT32" s="8">
        <v>2</v>
      </c>
      <c r="AU32" s="7">
        <v>2</v>
      </c>
      <c r="AV32" s="7">
        <v>3</v>
      </c>
      <c r="AW32" s="12"/>
      <c r="AY32">
        <v>2.2000000000000002</v>
      </c>
      <c r="AZ32">
        <v>2.4</v>
      </c>
    </row>
    <row r="33" spans="2:52" ht="15.75" thickBot="1">
      <c r="B33" s="30"/>
      <c r="C33" s="31"/>
      <c r="D33" s="31"/>
      <c r="E33" s="31"/>
      <c r="F33" s="35"/>
      <c r="G33" s="31"/>
      <c r="H33" s="29"/>
      <c r="J33" s="99" t="s">
        <v>11</v>
      </c>
      <c r="K33" s="100"/>
      <c r="L33" s="105">
        <v>3.3</v>
      </c>
      <c r="M33" s="106" t="s">
        <v>39</v>
      </c>
      <c r="P33" s="17">
        <v>2.4</v>
      </c>
      <c r="Q33" s="18" t="s">
        <v>41</v>
      </c>
      <c r="R33" s="8">
        <v>9</v>
      </c>
      <c r="S33" s="7">
        <v>2</v>
      </c>
      <c r="T33" s="7">
        <v>4</v>
      </c>
      <c r="U33" s="12"/>
      <c r="W33" s="17">
        <v>24</v>
      </c>
      <c r="X33" s="18" t="s">
        <v>41</v>
      </c>
      <c r="Y33" s="8">
        <v>2</v>
      </c>
      <c r="Z33" s="7">
        <v>4</v>
      </c>
      <c r="AA33" s="7">
        <v>0</v>
      </c>
      <c r="AB33" s="12"/>
      <c r="AD33" s="17">
        <v>240</v>
      </c>
      <c r="AE33" s="18" t="s">
        <v>41</v>
      </c>
      <c r="AF33" s="8">
        <v>2</v>
      </c>
      <c r="AG33" s="7">
        <v>4</v>
      </c>
      <c r="AH33" s="7">
        <v>1</v>
      </c>
      <c r="AI33" s="12"/>
      <c r="AK33" s="17">
        <v>2.4</v>
      </c>
      <c r="AL33" s="18" t="s">
        <v>42</v>
      </c>
      <c r="AM33" s="8">
        <v>2</v>
      </c>
      <c r="AN33" s="7">
        <v>4</v>
      </c>
      <c r="AO33" s="7">
        <v>2</v>
      </c>
      <c r="AP33" s="12"/>
      <c r="AR33" s="17">
        <v>24</v>
      </c>
      <c r="AS33" s="18" t="s">
        <v>42</v>
      </c>
      <c r="AT33" s="8">
        <v>2</v>
      </c>
      <c r="AU33" s="7">
        <v>4</v>
      </c>
      <c r="AV33" s="7">
        <v>3</v>
      </c>
      <c r="AW33" s="12"/>
      <c r="AY33">
        <v>2.4</v>
      </c>
      <c r="AZ33">
        <v>2.7</v>
      </c>
    </row>
    <row r="34" spans="2:52" ht="15.75" thickBot="1">
      <c r="B34" s="148" t="s">
        <v>51</v>
      </c>
      <c r="C34" s="31" t="s">
        <v>50</v>
      </c>
      <c r="D34" s="31"/>
      <c r="E34" s="31"/>
      <c r="F34" s="36">
        <f>F25*F26</f>
        <v>40</v>
      </c>
      <c r="G34" s="31"/>
      <c r="H34" s="29" t="s">
        <v>52</v>
      </c>
      <c r="J34" s="99" t="s">
        <v>48</v>
      </c>
      <c r="K34" s="100"/>
      <c r="L34" s="105">
        <v>3.3</v>
      </c>
      <c r="M34" s="106" t="s">
        <v>39</v>
      </c>
      <c r="P34" s="17">
        <v>2.7</v>
      </c>
      <c r="Q34" s="18" t="s">
        <v>41</v>
      </c>
      <c r="R34" s="8">
        <v>9</v>
      </c>
      <c r="S34" s="7">
        <v>2</v>
      </c>
      <c r="T34" s="7">
        <v>7</v>
      </c>
      <c r="U34" s="12"/>
      <c r="W34" s="17">
        <v>27</v>
      </c>
      <c r="X34" s="18" t="s">
        <v>41</v>
      </c>
      <c r="Y34" s="8">
        <v>2</v>
      </c>
      <c r="Z34" s="7">
        <v>7</v>
      </c>
      <c r="AA34" s="7">
        <v>0</v>
      </c>
      <c r="AB34" s="12"/>
      <c r="AD34" s="17">
        <v>270</v>
      </c>
      <c r="AE34" s="18" t="s">
        <v>41</v>
      </c>
      <c r="AF34" s="8">
        <v>2</v>
      </c>
      <c r="AG34" s="7">
        <v>7</v>
      </c>
      <c r="AH34" s="7">
        <v>1</v>
      </c>
      <c r="AI34" s="12"/>
      <c r="AK34" s="17">
        <v>2.7</v>
      </c>
      <c r="AL34" s="18" t="s">
        <v>42</v>
      </c>
      <c r="AM34" s="8">
        <v>2</v>
      </c>
      <c r="AN34" s="7">
        <v>7</v>
      </c>
      <c r="AO34" s="7">
        <v>2</v>
      </c>
      <c r="AP34" s="12"/>
      <c r="AR34" s="17">
        <v>27</v>
      </c>
      <c r="AS34" s="18" t="s">
        <v>42</v>
      </c>
      <c r="AT34" s="8">
        <v>2</v>
      </c>
      <c r="AU34" s="7">
        <v>7</v>
      </c>
      <c r="AV34" s="7">
        <v>3</v>
      </c>
      <c r="AW34" s="12"/>
      <c r="AY34">
        <v>2.7</v>
      </c>
      <c r="AZ34">
        <v>3</v>
      </c>
    </row>
    <row r="35" spans="2:52" ht="15.75" thickBot="1">
      <c r="B35" s="149"/>
      <c r="C35" s="37" t="s">
        <v>49</v>
      </c>
      <c r="D35" s="37"/>
      <c r="E35" s="37"/>
      <c r="F35" s="38">
        <f>(F27*F26*F26)/1000</f>
        <v>200</v>
      </c>
      <c r="G35" s="37"/>
      <c r="H35" s="39" t="s">
        <v>52</v>
      </c>
      <c r="J35" s="101" t="s">
        <v>71</v>
      </c>
      <c r="K35" s="102"/>
      <c r="L35" s="107">
        <v>4.5999999999999996</v>
      </c>
      <c r="M35" s="108" t="s">
        <v>39</v>
      </c>
      <c r="P35" s="17">
        <v>3</v>
      </c>
      <c r="Q35" s="18" t="s">
        <v>41</v>
      </c>
      <c r="R35" s="7">
        <v>9</v>
      </c>
      <c r="S35" s="7">
        <v>3</v>
      </c>
      <c r="T35" s="7">
        <v>0</v>
      </c>
      <c r="U35" s="12"/>
      <c r="W35" s="17">
        <v>30</v>
      </c>
      <c r="X35" s="18" t="s">
        <v>41</v>
      </c>
      <c r="Y35" s="7">
        <v>3</v>
      </c>
      <c r="Z35" s="7">
        <v>0</v>
      </c>
      <c r="AA35" s="7">
        <v>0</v>
      </c>
      <c r="AB35" s="12"/>
      <c r="AD35" s="17">
        <v>300</v>
      </c>
      <c r="AE35" s="18" t="s">
        <v>41</v>
      </c>
      <c r="AF35" s="7">
        <v>3</v>
      </c>
      <c r="AG35" s="7">
        <v>0</v>
      </c>
      <c r="AH35" s="7">
        <v>1</v>
      </c>
      <c r="AI35" s="12"/>
      <c r="AK35" s="17">
        <v>3</v>
      </c>
      <c r="AL35" s="18" t="s">
        <v>42</v>
      </c>
      <c r="AM35" s="7">
        <v>3</v>
      </c>
      <c r="AN35" s="7">
        <v>0</v>
      </c>
      <c r="AO35" s="7">
        <v>2</v>
      </c>
      <c r="AP35" s="12"/>
      <c r="AR35" s="17">
        <v>30</v>
      </c>
      <c r="AS35" s="18" t="s">
        <v>42</v>
      </c>
      <c r="AT35" s="7">
        <v>3</v>
      </c>
      <c r="AU35" s="7">
        <v>0</v>
      </c>
      <c r="AV35" s="7">
        <v>3</v>
      </c>
      <c r="AW35" s="12"/>
      <c r="AY35">
        <v>3</v>
      </c>
      <c r="AZ35">
        <v>3.3</v>
      </c>
    </row>
    <row r="36" spans="2:52" ht="15.75" thickBot="1">
      <c r="P36" s="17">
        <v>3.3</v>
      </c>
      <c r="Q36" s="18" t="s">
        <v>41</v>
      </c>
      <c r="R36" s="7">
        <v>9</v>
      </c>
      <c r="S36" s="7">
        <v>3</v>
      </c>
      <c r="T36" s="7">
        <v>3</v>
      </c>
      <c r="U36" s="12"/>
      <c r="W36" s="17">
        <v>33</v>
      </c>
      <c r="X36" s="18" t="s">
        <v>41</v>
      </c>
      <c r="Y36" s="7">
        <v>3</v>
      </c>
      <c r="Z36" s="7">
        <v>3</v>
      </c>
      <c r="AA36" s="7">
        <v>0</v>
      </c>
      <c r="AB36" s="12"/>
      <c r="AD36" s="17">
        <v>330</v>
      </c>
      <c r="AE36" s="18" t="s">
        <v>41</v>
      </c>
      <c r="AF36" s="7">
        <v>3</v>
      </c>
      <c r="AG36" s="7">
        <v>3</v>
      </c>
      <c r="AH36" s="7">
        <v>1</v>
      </c>
      <c r="AI36" s="12"/>
      <c r="AK36" s="17">
        <v>3.3</v>
      </c>
      <c r="AL36" s="18" t="s">
        <v>42</v>
      </c>
      <c r="AM36" s="7">
        <v>3</v>
      </c>
      <c r="AN36" s="7">
        <v>3</v>
      </c>
      <c r="AO36" s="7">
        <v>2</v>
      </c>
      <c r="AP36" s="12"/>
      <c r="AR36" s="17">
        <v>33</v>
      </c>
      <c r="AS36" s="18" t="s">
        <v>42</v>
      </c>
      <c r="AT36" s="7">
        <v>3</v>
      </c>
      <c r="AU36" s="7">
        <v>3</v>
      </c>
      <c r="AV36" s="7">
        <v>3</v>
      </c>
      <c r="AW36" s="12"/>
      <c r="AY36">
        <v>3.3</v>
      </c>
      <c r="AZ36">
        <v>3.6</v>
      </c>
    </row>
    <row r="37" spans="2:52" ht="15.75" thickBot="1">
      <c r="P37" s="17">
        <v>3.6</v>
      </c>
      <c r="Q37" s="18" t="s">
        <v>41</v>
      </c>
      <c r="R37" s="7">
        <v>9</v>
      </c>
      <c r="S37" s="7">
        <v>3</v>
      </c>
      <c r="T37" s="7">
        <v>6</v>
      </c>
      <c r="U37" s="12"/>
      <c r="W37" s="17">
        <v>36</v>
      </c>
      <c r="X37" s="18" t="s">
        <v>41</v>
      </c>
      <c r="Y37" s="7">
        <v>3</v>
      </c>
      <c r="Z37" s="7">
        <v>6</v>
      </c>
      <c r="AA37" s="7">
        <v>0</v>
      </c>
      <c r="AB37" s="12"/>
      <c r="AD37" s="17">
        <v>360</v>
      </c>
      <c r="AE37" s="18" t="s">
        <v>41</v>
      </c>
      <c r="AF37" s="7">
        <v>3</v>
      </c>
      <c r="AG37" s="7">
        <v>6</v>
      </c>
      <c r="AH37" s="7">
        <v>1</v>
      </c>
      <c r="AI37" s="12"/>
      <c r="AK37" s="17">
        <v>3.6</v>
      </c>
      <c r="AL37" s="18" t="s">
        <v>42</v>
      </c>
      <c r="AM37" s="7">
        <v>3</v>
      </c>
      <c r="AN37" s="7">
        <v>6</v>
      </c>
      <c r="AO37" s="7">
        <v>2</v>
      </c>
      <c r="AP37" s="12"/>
      <c r="AR37" s="17">
        <v>36</v>
      </c>
      <c r="AS37" s="18" t="s">
        <v>42</v>
      </c>
      <c r="AT37" s="7">
        <v>3</v>
      </c>
      <c r="AU37" s="7">
        <v>6</v>
      </c>
      <c r="AV37" s="7">
        <v>3</v>
      </c>
      <c r="AW37" s="12"/>
      <c r="AY37">
        <v>3.6</v>
      </c>
      <c r="AZ37">
        <v>3.9</v>
      </c>
    </row>
    <row r="38" spans="2:52" ht="19.5" thickBot="1">
      <c r="C38" s="26" t="str">
        <f>IF(C37="","",VLOOKUP(C37,Table,2,FALSE))</f>
        <v/>
      </c>
      <c r="P38" s="17">
        <v>3.9</v>
      </c>
      <c r="Q38" s="18" t="s">
        <v>41</v>
      </c>
      <c r="R38" s="7">
        <v>9</v>
      </c>
      <c r="S38" s="7">
        <v>3</v>
      </c>
      <c r="T38" s="7">
        <v>9</v>
      </c>
      <c r="U38" s="12"/>
      <c r="W38" s="17">
        <v>39</v>
      </c>
      <c r="X38" s="18" t="s">
        <v>41</v>
      </c>
      <c r="Y38" s="7">
        <v>3</v>
      </c>
      <c r="Z38" s="7">
        <v>9</v>
      </c>
      <c r="AA38" s="7">
        <v>0</v>
      </c>
      <c r="AB38" s="12"/>
      <c r="AD38" s="17">
        <v>390</v>
      </c>
      <c r="AE38" s="18" t="s">
        <v>41</v>
      </c>
      <c r="AF38" s="7">
        <v>3</v>
      </c>
      <c r="AG38" s="7">
        <v>9</v>
      </c>
      <c r="AH38" s="7">
        <v>1</v>
      </c>
      <c r="AI38" s="12"/>
      <c r="AK38" s="17">
        <v>3.9</v>
      </c>
      <c r="AL38" s="18" t="s">
        <v>42</v>
      </c>
      <c r="AM38" s="7">
        <v>3</v>
      </c>
      <c r="AN38" s="7">
        <v>9</v>
      </c>
      <c r="AO38" s="7">
        <v>2</v>
      </c>
      <c r="AP38" s="12"/>
      <c r="AR38" s="17">
        <v>39</v>
      </c>
      <c r="AS38" s="18" t="s">
        <v>42</v>
      </c>
      <c r="AT38" s="7">
        <v>3</v>
      </c>
      <c r="AU38" s="7">
        <v>9</v>
      </c>
      <c r="AV38" s="7">
        <v>3</v>
      </c>
      <c r="AW38" s="12"/>
      <c r="AY38">
        <v>3.9</v>
      </c>
      <c r="AZ38">
        <v>4.3</v>
      </c>
    </row>
    <row r="39" spans="2:52" ht="15.75" thickBot="1">
      <c r="P39" s="17">
        <v>4.3</v>
      </c>
      <c r="Q39" s="18" t="s">
        <v>41</v>
      </c>
      <c r="R39" s="7">
        <v>9</v>
      </c>
      <c r="S39" s="7">
        <v>4</v>
      </c>
      <c r="T39" s="7">
        <v>3</v>
      </c>
      <c r="U39" s="12"/>
      <c r="W39" s="17">
        <v>43</v>
      </c>
      <c r="X39" s="18" t="s">
        <v>41</v>
      </c>
      <c r="Y39" s="7">
        <v>4</v>
      </c>
      <c r="Z39" s="7">
        <v>3</v>
      </c>
      <c r="AA39" s="7">
        <v>0</v>
      </c>
      <c r="AB39" s="12"/>
      <c r="AD39" s="17">
        <v>430</v>
      </c>
      <c r="AE39" s="18" t="s">
        <v>41</v>
      </c>
      <c r="AF39" s="7">
        <v>4</v>
      </c>
      <c r="AG39" s="7">
        <v>3</v>
      </c>
      <c r="AH39" s="7">
        <v>1</v>
      </c>
      <c r="AI39" s="12"/>
      <c r="AK39" s="17">
        <v>4.3</v>
      </c>
      <c r="AL39" s="18" t="s">
        <v>42</v>
      </c>
      <c r="AM39" s="7">
        <v>4</v>
      </c>
      <c r="AN39" s="7">
        <v>3</v>
      </c>
      <c r="AO39" s="7">
        <v>2</v>
      </c>
      <c r="AP39" s="12"/>
      <c r="AR39" s="17">
        <v>43</v>
      </c>
      <c r="AS39" s="18" t="s">
        <v>42</v>
      </c>
      <c r="AT39" s="7">
        <v>4</v>
      </c>
      <c r="AU39" s="7">
        <v>3</v>
      </c>
      <c r="AV39" s="7">
        <v>3</v>
      </c>
      <c r="AW39" s="12"/>
      <c r="AY39">
        <v>4.3</v>
      </c>
      <c r="AZ39">
        <v>4.7</v>
      </c>
    </row>
    <row r="40" spans="2:52" ht="15.75" thickBot="1">
      <c r="P40" s="17">
        <v>4.7</v>
      </c>
      <c r="Q40" s="18" t="s">
        <v>41</v>
      </c>
      <c r="R40" s="7">
        <v>9</v>
      </c>
      <c r="S40" s="7">
        <v>4</v>
      </c>
      <c r="T40" s="7">
        <v>7</v>
      </c>
      <c r="U40" s="12"/>
      <c r="W40" s="17">
        <v>47</v>
      </c>
      <c r="X40" s="18" t="s">
        <v>41</v>
      </c>
      <c r="Y40" s="7">
        <v>4</v>
      </c>
      <c r="Z40" s="7">
        <v>7</v>
      </c>
      <c r="AA40" s="7">
        <v>0</v>
      </c>
      <c r="AB40" s="12"/>
      <c r="AD40" s="17">
        <v>470</v>
      </c>
      <c r="AE40" s="18" t="s">
        <v>41</v>
      </c>
      <c r="AF40" s="7">
        <v>4</v>
      </c>
      <c r="AG40" s="7">
        <v>7</v>
      </c>
      <c r="AH40" s="7">
        <v>1</v>
      </c>
      <c r="AI40" s="12"/>
      <c r="AK40" s="17">
        <v>4.7</v>
      </c>
      <c r="AL40" s="18" t="s">
        <v>42</v>
      </c>
      <c r="AM40" s="7">
        <v>4</v>
      </c>
      <c r="AN40" s="7">
        <v>7</v>
      </c>
      <c r="AO40" s="7">
        <v>2</v>
      </c>
      <c r="AP40" s="12"/>
      <c r="AR40" s="17">
        <v>47</v>
      </c>
      <c r="AS40" s="18" t="s">
        <v>42</v>
      </c>
      <c r="AT40" s="7">
        <v>4</v>
      </c>
      <c r="AU40" s="7">
        <v>7</v>
      </c>
      <c r="AV40" s="7">
        <v>3</v>
      </c>
      <c r="AW40" s="12"/>
      <c r="AY40">
        <v>4.7</v>
      </c>
      <c r="AZ40">
        <v>5.0999999999999996</v>
      </c>
    </row>
    <row r="41" spans="2:52" ht="15.75" thickBot="1">
      <c r="P41" s="17">
        <v>5.0999999999999996</v>
      </c>
      <c r="Q41" s="18" t="s">
        <v>41</v>
      </c>
      <c r="R41" s="7">
        <v>9</v>
      </c>
      <c r="S41" s="7">
        <v>5</v>
      </c>
      <c r="T41" s="7">
        <v>1</v>
      </c>
      <c r="U41" s="12"/>
      <c r="W41" s="17">
        <v>51</v>
      </c>
      <c r="X41" s="18" t="s">
        <v>41</v>
      </c>
      <c r="Y41" s="7">
        <v>5</v>
      </c>
      <c r="Z41" s="7">
        <v>1</v>
      </c>
      <c r="AA41" s="7">
        <v>0</v>
      </c>
      <c r="AB41" s="12"/>
      <c r="AD41" s="17">
        <v>510</v>
      </c>
      <c r="AE41" s="18" t="s">
        <v>41</v>
      </c>
      <c r="AF41" s="7">
        <v>5</v>
      </c>
      <c r="AG41" s="7">
        <v>1</v>
      </c>
      <c r="AH41" s="7">
        <v>1</v>
      </c>
      <c r="AI41" s="12"/>
      <c r="AK41" s="17">
        <v>5.0999999999999996</v>
      </c>
      <c r="AL41" s="18" t="s">
        <v>42</v>
      </c>
      <c r="AM41" s="7">
        <v>5</v>
      </c>
      <c r="AN41" s="7">
        <v>1</v>
      </c>
      <c r="AO41" s="7">
        <v>2</v>
      </c>
      <c r="AP41" s="12"/>
      <c r="AR41" s="17">
        <v>51</v>
      </c>
      <c r="AS41" s="18" t="s">
        <v>42</v>
      </c>
      <c r="AT41" s="7">
        <v>5</v>
      </c>
      <c r="AU41" s="7">
        <v>1</v>
      </c>
      <c r="AV41" s="7">
        <v>3</v>
      </c>
      <c r="AW41" s="12"/>
      <c r="AY41">
        <v>5.0999999999999996</v>
      </c>
      <c r="AZ41">
        <v>5.6</v>
      </c>
    </row>
    <row r="42" spans="2:52" ht="15.75" thickBot="1">
      <c r="P42" s="17">
        <v>5.6</v>
      </c>
      <c r="Q42" s="18" t="s">
        <v>41</v>
      </c>
      <c r="R42" s="7">
        <v>9</v>
      </c>
      <c r="S42" s="7">
        <v>5</v>
      </c>
      <c r="T42" s="7">
        <v>6</v>
      </c>
      <c r="U42" s="12"/>
      <c r="W42" s="17">
        <v>56</v>
      </c>
      <c r="X42" s="18" t="s">
        <v>41</v>
      </c>
      <c r="Y42" s="7">
        <v>5</v>
      </c>
      <c r="Z42" s="7">
        <v>6</v>
      </c>
      <c r="AA42" s="7">
        <v>0</v>
      </c>
      <c r="AB42" s="12"/>
      <c r="AD42" s="17">
        <v>560</v>
      </c>
      <c r="AE42" s="18" t="s">
        <v>41</v>
      </c>
      <c r="AF42" s="7">
        <v>5</v>
      </c>
      <c r="AG42" s="7">
        <v>6</v>
      </c>
      <c r="AH42" s="7">
        <v>1</v>
      </c>
      <c r="AI42" s="12"/>
      <c r="AK42" s="17">
        <v>5.6</v>
      </c>
      <c r="AL42" s="18" t="s">
        <v>42</v>
      </c>
      <c r="AM42" s="7">
        <v>5</v>
      </c>
      <c r="AN42" s="7">
        <v>6</v>
      </c>
      <c r="AO42" s="7">
        <v>2</v>
      </c>
      <c r="AP42" s="12"/>
      <c r="AR42" s="17">
        <v>56</v>
      </c>
      <c r="AS42" s="18" t="s">
        <v>42</v>
      </c>
      <c r="AT42" s="7">
        <v>5</v>
      </c>
      <c r="AU42" s="7">
        <v>6</v>
      </c>
      <c r="AV42" s="7">
        <v>3</v>
      </c>
      <c r="AW42" s="12"/>
      <c r="AY42">
        <v>5.6</v>
      </c>
      <c r="AZ42">
        <v>6.2</v>
      </c>
    </row>
    <row r="43" spans="2:52" ht="15.75" thickBot="1">
      <c r="P43" s="17">
        <v>6.2</v>
      </c>
      <c r="Q43" s="18" t="s">
        <v>41</v>
      </c>
      <c r="R43" s="7">
        <v>9</v>
      </c>
      <c r="S43" s="7">
        <v>6</v>
      </c>
      <c r="T43" s="7">
        <v>2</v>
      </c>
      <c r="U43" s="12"/>
      <c r="W43" s="17">
        <v>62</v>
      </c>
      <c r="X43" s="18" t="s">
        <v>41</v>
      </c>
      <c r="Y43" s="7">
        <v>6</v>
      </c>
      <c r="Z43" s="7">
        <v>2</v>
      </c>
      <c r="AA43" s="7">
        <v>0</v>
      </c>
      <c r="AB43" s="12"/>
      <c r="AD43" s="17">
        <v>620</v>
      </c>
      <c r="AE43" s="18" t="s">
        <v>41</v>
      </c>
      <c r="AF43" s="7">
        <v>6</v>
      </c>
      <c r="AG43" s="7">
        <v>2</v>
      </c>
      <c r="AH43" s="7">
        <v>1</v>
      </c>
      <c r="AI43" s="12"/>
      <c r="AK43" s="17">
        <v>6.2</v>
      </c>
      <c r="AL43" s="18" t="s">
        <v>42</v>
      </c>
      <c r="AM43" s="7">
        <v>6</v>
      </c>
      <c r="AN43" s="7">
        <v>2</v>
      </c>
      <c r="AO43" s="7">
        <v>2</v>
      </c>
      <c r="AP43" s="12"/>
      <c r="AR43" s="17">
        <v>62</v>
      </c>
      <c r="AS43" s="18" t="s">
        <v>42</v>
      </c>
      <c r="AT43" s="7">
        <v>6</v>
      </c>
      <c r="AU43" s="7">
        <v>2</v>
      </c>
      <c r="AV43" s="7">
        <v>3</v>
      </c>
      <c r="AW43" s="12"/>
      <c r="AY43">
        <v>6.2</v>
      </c>
      <c r="AZ43">
        <v>6.8</v>
      </c>
    </row>
    <row r="44" spans="2:52" ht="15.75" thickBot="1">
      <c r="P44" s="17">
        <v>6.8</v>
      </c>
      <c r="Q44" s="18" t="s">
        <v>41</v>
      </c>
      <c r="R44" s="7">
        <v>9</v>
      </c>
      <c r="S44" s="7">
        <v>6</v>
      </c>
      <c r="T44" s="7">
        <v>8</v>
      </c>
      <c r="U44" s="12"/>
      <c r="W44" s="17">
        <v>68</v>
      </c>
      <c r="X44" s="18" t="s">
        <v>41</v>
      </c>
      <c r="Y44" s="7">
        <v>6</v>
      </c>
      <c r="Z44" s="7">
        <v>8</v>
      </c>
      <c r="AA44" s="7">
        <v>0</v>
      </c>
      <c r="AB44" s="12"/>
      <c r="AD44" s="17">
        <v>680</v>
      </c>
      <c r="AE44" s="18" t="s">
        <v>41</v>
      </c>
      <c r="AF44" s="7">
        <v>6</v>
      </c>
      <c r="AG44" s="7">
        <v>8</v>
      </c>
      <c r="AH44" s="7">
        <v>1</v>
      </c>
      <c r="AI44" s="12"/>
      <c r="AK44" s="17">
        <v>6.8</v>
      </c>
      <c r="AL44" s="18" t="s">
        <v>42</v>
      </c>
      <c r="AM44" s="7">
        <v>6</v>
      </c>
      <c r="AN44" s="7">
        <v>8</v>
      </c>
      <c r="AO44" s="7">
        <v>2</v>
      </c>
      <c r="AP44" s="12"/>
      <c r="AR44" s="17">
        <v>68</v>
      </c>
      <c r="AS44" s="18" t="s">
        <v>42</v>
      </c>
      <c r="AT44" s="7">
        <v>6</v>
      </c>
      <c r="AU44" s="7">
        <v>8</v>
      </c>
      <c r="AV44" s="7">
        <v>3</v>
      </c>
      <c r="AW44" s="12"/>
      <c r="AY44">
        <v>6.8</v>
      </c>
      <c r="AZ44">
        <v>7.5</v>
      </c>
    </row>
    <row r="45" spans="2:52" ht="15.75" thickBot="1">
      <c r="P45" s="17">
        <v>7.5</v>
      </c>
      <c r="Q45" s="18" t="s">
        <v>41</v>
      </c>
      <c r="R45" s="7">
        <v>9</v>
      </c>
      <c r="S45" s="7">
        <v>7</v>
      </c>
      <c r="T45" s="7">
        <v>5</v>
      </c>
      <c r="U45" s="12"/>
      <c r="W45" s="17">
        <v>75</v>
      </c>
      <c r="X45" s="18" t="s">
        <v>41</v>
      </c>
      <c r="Y45" s="7">
        <v>7</v>
      </c>
      <c r="Z45" s="7">
        <v>5</v>
      </c>
      <c r="AA45" s="7">
        <v>0</v>
      </c>
      <c r="AB45" s="12"/>
      <c r="AD45" s="17">
        <v>750</v>
      </c>
      <c r="AE45" s="18" t="s">
        <v>41</v>
      </c>
      <c r="AF45" s="7">
        <v>7</v>
      </c>
      <c r="AG45" s="7">
        <v>5</v>
      </c>
      <c r="AH45" s="7">
        <v>1</v>
      </c>
      <c r="AI45" s="12"/>
      <c r="AK45" s="17">
        <v>7.5</v>
      </c>
      <c r="AL45" s="18" t="s">
        <v>42</v>
      </c>
      <c r="AM45" s="7">
        <v>7</v>
      </c>
      <c r="AN45" s="7">
        <v>5</v>
      </c>
      <c r="AO45" s="7">
        <v>2</v>
      </c>
      <c r="AP45" s="12"/>
      <c r="AR45" s="17">
        <v>75</v>
      </c>
      <c r="AS45" s="18" t="s">
        <v>42</v>
      </c>
      <c r="AT45" s="7">
        <v>7</v>
      </c>
      <c r="AU45" s="7">
        <v>5</v>
      </c>
      <c r="AV45" s="7">
        <v>3</v>
      </c>
      <c r="AW45" s="12"/>
      <c r="AY45">
        <v>7.5</v>
      </c>
      <c r="AZ45">
        <v>8.1999999999999993</v>
      </c>
    </row>
    <row r="46" spans="2:52" ht="15.75" thickBot="1">
      <c r="P46" s="17">
        <v>8.1999999999999993</v>
      </c>
      <c r="Q46" s="18" t="s">
        <v>41</v>
      </c>
      <c r="R46" s="7">
        <v>9</v>
      </c>
      <c r="S46" s="7">
        <v>8</v>
      </c>
      <c r="T46" s="7">
        <v>2</v>
      </c>
      <c r="U46" s="12"/>
      <c r="W46" s="17">
        <v>82</v>
      </c>
      <c r="X46" s="18" t="s">
        <v>41</v>
      </c>
      <c r="Y46" s="7">
        <v>8</v>
      </c>
      <c r="Z46" s="7">
        <v>2</v>
      </c>
      <c r="AA46" s="7">
        <v>0</v>
      </c>
      <c r="AB46" s="12"/>
      <c r="AD46" s="17">
        <v>820</v>
      </c>
      <c r="AE46" s="18" t="s">
        <v>41</v>
      </c>
      <c r="AF46" s="7">
        <v>8</v>
      </c>
      <c r="AG46" s="7">
        <v>2</v>
      </c>
      <c r="AH46" s="7">
        <v>1</v>
      </c>
      <c r="AI46" s="12"/>
      <c r="AK46" s="17">
        <v>8.1999999999999993</v>
      </c>
      <c r="AL46" s="18" t="s">
        <v>42</v>
      </c>
      <c r="AM46" s="7">
        <v>8</v>
      </c>
      <c r="AN46" s="7">
        <v>2</v>
      </c>
      <c r="AO46" s="7">
        <v>2</v>
      </c>
      <c r="AP46" s="12"/>
      <c r="AR46" s="17">
        <v>82</v>
      </c>
      <c r="AS46" s="18" t="s">
        <v>42</v>
      </c>
      <c r="AT46" s="7">
        <v>8</v>
      </c>
      <c r="AU46" s="7">
        <v>2</v>
      </c>
      <c r="AV46" s="7">
        <v>3</v>
      </c>
      <c r="AW46" s="12"/>
      <c r="AY46">
        <v>8.1999999999999993</v>
      </c>
      <c r="AZ46">
        <v>9.1</v>
      </c>
    </row>
    <row r="47" spans="2:52" ht="15.75" thickBot="1">
      <c r="P47" s="19">
        <v>9.1</v>
      </c>
      <c r="Q47" s="20" t="s">
        <v>41</v>
      </c>
      <c r="R47" s="13">
        <v>9</v>
      </c>
      <c r="S47" s="13">
        <v>9</v>
      </c>
      <c r="T47" s="13">
        <v>1</v>
      </c>
      <c r="U47" s="14"/>
      <c r="W47" s="19">
        <v>91</v>
      </c>
      <c r="X47" s="20" t="s">
        <v>41</v>
      </c>
      <c r="Y47" s="13">
        <v>9</v>
      </c>
      <c r="Z47" s="13">
        <v>1</v>
      </c>
      <c r="AA47" s="13">
        <v>0</v>
      </c>
      <c r="AB47" s="14"/>
      <c r="AD47" s="19">
        <v>910</v>
      </c>
      <c r="AE47" s="20" t="s">
        <v>41</v>
      </c>
      <c r="AF47" s="13">
        <v>9</v>
      </c>
      <c r="AG47" s="13">
        <v>1</v>
      </c>
      <c r="AH47" s="13">
        <v>1</v>
      </c>
      <c r="AI47" s="14"/>
      <c r="AK47" s="19">
        <v>9.1</v>
      </c>
      <c r="AL47" s="20" t="s">
        <v>42</v>
      </c>
      <c r="AM47" s="13">
        <v>9</v>
      </c>
      <c r="AN47" s="13">
        <v>1</v>
      </c>
      <c r="AO47" s="13">
        <v>2</v>
      </c>
      <c r="AP47" s="14"/>
      <c r="AR47" s="19">
        <v>91</v>
      </c>
      <c r="AS47" s="20" t="s">
        <v>42</v>
      </c>
      <c r="AT47" s="13">
        <v>9</v>
      </c>
      <c r="AU47" s="13">
        <v>1</v>
      </c>
      <c r="AV47" s="13">
        <v>3</v>
      </c>
      <c r="AW47" s="14"/>
      <c r="AY47">
        <v>9.1</v>
      </c>
      <c r="AZ47">
        <v>10</v>
      </c>
    </row>
    <row r="48" spans="2:52">
      <c r="AY48">
        <v>10</v>
      </c>
      <c r="AZ48">
        <v>11</v>
      </c>
    </row>
    <row r="49" spans="16:52" ht="15.75" thickBot="1">
      <c r="AY49">
        <v>11</v>
      </c>
      <c r="AZ49">
        <v>12</v>
      </c>
    </row>
    <row r="50" spans="16:52" ht="15.75" thickBot="1">
      <c r="P50" s="15">
        <v>100</v>
      </c>
      <c r="Q50" s="16" t="s">
        <v>42</v>
      </c>
      <c r="R50" s="9">
        <v>1</v>
      </c>
      <c r="S50" s="10">
        <v>0</v>
      </c>
      <c r="T50" s="10">
        <v>4</v>
      </c>
      <c r="U50" s="11"/>
      <c r="W50" s="15">
        <v>1</v>
      </c>
      <c r="X50" s="16" t="s">
        <v>43</v>
      </c>
      <c r="Y50" s="9">
        <v>1</v>
      </c>
      <c r="Z50" s="10">
        <v>0</v>
      </c>
      <c r="AA50" s="10">
        <v>5</v>
      </c>
      <c r="AB50" s="11"/>
      <c r="AD50" s="15">
        <v>10</v>
      </c>
      <c r="AE50" s="16" t="s">
        <v>43</v>
      </c>
      <c r="AF50" s="9">
        <v>1</v>
      </c>
      <c r="AG50" s="10">
        <v>0</v>
      </c>
      <c r="AH50" s="10">
        <v>6</v>
      </c>
      <c r="AI50" s="11"/>
      <c r="AK50" s="15">
        <v>100</v>
      </c>
      <c r="AL50" s="16" t="s">
        <v>43</v>
      </c>
      <c r="AM50" s="9">
        <v>1</v>
      </c>
      <c r="AN50" s="10">
        <v>0</v>
      </c>
      <c r="AO50" s="10">
        <v>7</v>
      </c>
      <c r="AP50" s="11"/>
      <c r="AY50">
        <v>12</v>
      </c>
      <c r="AZ50">
        <v>13</v>
      </c>
    </row>
    <row r="51" spans="16:52" ht="15.75" thickBot="1">
      <c r="P51" s="17">
        <v>110</v>
      </c>
      <c r="Q51" s="18" t="s">
        <v>42</v>
      </c>
      <c r="R51" s="8">
        <v>1</v>
      </c>
      <c r="S51" s="7">
        <v>1</v>
      </c>
      <c r="T51" s="7">
        <v>4</v>
      </c>
      <c r="U51" s="12"/>
      <c r="W51" s="17">
        <v>1.1000000000000001</v>
      </c>
      <c r="X51" s="18" t="s">
        <v>43</v>
      </c>
      <c r="Y51" s="8">
        <v>1</v>
      </c>
      <c r="Z51" s="7">
        <v>1</v>
      </c>
      <c r="AA51" s="7">
        <v>5</v>
      </c>
      <c r="AB51" s="12"/>
      <c r="AD51" s="17">
        <v>11</v>
      </c>
      <c r="AE51" s="18" t="s">
        <v>43</v>
      </c>
      <c r="AF51" s="8">
        <v>1</v>
      </c>
      <c r="AG51" s="7">
        <v>1</v>
      </c>
      <c r="AH51" s="7">
        <v>6</v>
      </c>
      <c r="AI51" s="12"/>
      <c r="AK51" s="17">
        <v>110</v>
      </c>
      <c r="AL51" s="18" t="s">
        <v>43</v>
      </c>
      <c r="AM51" s="8">
        <v>1</v>
      </c>
      <c r="AN51" s="7">
        <v>1</v>
      </c>
      <c r="AO51" s="7">
        <v>7</v>
      </c>
      <c r="AP51" s="12"/>
      <c r="AY51">
        <v>13</v>
      </c>
      <c r="AZ51">
        <v>15</v>
      </c>
    </row>
    <row r="52" spans="16:52" ht="15.75" thickBot="1">
      <c r="P52" s="17">
        <v>120</v>
      </c>
      <c r="Q52" s="18" t="s">
        <v>42</v>
      </c>
      <c r="R52" s="8">
        <v>1</v>
      </c>
      <c r="S52" s="7">
        <v>2</v>
      </c>
      <c r="T52" s="7">
        <v>4</v>
      </c>
      <c r="U52" s="12"/>
      <c r="W52" s="17">
        <v>1.2</v>
      </c>
      <c r="X52" s="18" t="s">
        <v>43</v>
      </c>
      <c r="Y52" s="8">
        <v>1</v>
      </c>
      <c r="Z52" s="7">
        <v>2</v>
      </c>
      <c r="AA52" s="7">
        <v>5</v>
      </c>
      <c r="AB52" s="12"/>
      <c r="AD52" s="17">
        <v>12</v>
      </c>
      <c r="AE52" s="18" t="s">
        <v>43</v>
      </c>
      <c r="AF52" s="8">
        <v>1</v>
      </c>
      <c r="AG52" s="7">
        <v>2</v>
      </c>
      <c r="AH52" s="7">
        <v>6</v>
      </c>
      <c r="AI52" s="12"/>
      <c r="AK52" s="17">
        <v>120</v>
      </c>
      <c r="AL52" s="18" t="s">
        <v>43</v>
      </c>
      <c r="AM52" s="8">
        <v>1</v>
      </c>
      <c r="AN52" s="7">
        <v>2</v>
      </c>
      <c r="AO52" s="7">
        <v>7</v>
      </c>
      <c r="AP52" s="12"/>
      <c r="AY52">
        <v>15</v>
      </c>
      <c r="AZ52">
        <v>16</v>
      </c>
    </row>
    <row r="53" spans="16:52" ht="15.75" thickBot="1">
      <c r="P53" s="17">
        <v>130</v>
      </c>
      <c r="Q53" s="18" t="s">
        <v>42</v>
      </c>
      <c r="R53" s="8">
        <v>1</v>
      </c>
      <c r="S53" s="7">
        <v>3</v>
      </c>
      <c r="T53" s="7">
        <v>4</v>
      </c>
      <c r="U53" s="12"/>
      <c r="W53" s="17">
        <v>1.3</v>
      </c>
      <c r="X53" s="18" t="s">
        <v>43</v>
      </c>
      <c r="Y53" s="8">
        <v>1</v>
      </c>
      <c r="Z53" s="7">
        <v>3</v>
      </c>
      <c r="AA53" s="7">
        <v>5</v>
      </c>
      <c r="AB53" s="12"/>
      <c r="AD53" s="17">
        <v>13</v>
      </c>
      <c r="AE53" s="18" t="s">
        <v>43</v>
      </c>
      <c r="AF53" s="8">
        <v>1</v>
      </c>
      <c r="AG53" s="7">
        <v>3</v>
      </c>
      <c r="AH53" s="7">
        <v>6</v>
      </c>
      <c r="AI53" s="12"/>
      <c r="AK53" s="17">
        <v>130</v>
      </c>
      <c r="AL53" s="18" t="s">
        <v>43</v>
      </c>
      <c r="AM53" s="8">
        <v>1</v>
      </c>
      <c r="AN53" s="7">
        <v>3</v>
      </c>
      <c r="AO53" s="7">
        <v>7</v>
      </c>
      <c r="AP53" s="12"/>
      <c r="AY53">
        <v>16</v>
      </c>
      <c r="AZ53">
        <v>18</v>
      </c>
    </row>
    <row r="54" spans="16:52" ht="15.75" thickBot="1">
      <c r="P54" s="17">
        <v>150</v>
      </c>
      <c r="Q54" s="18" t="s">
        <v>42</v>
      </c>
      <c r="R54" s="8">
        <v>1</v>
      </c>
      <c r="S54" s="7">
        <v>5</v>
      </c>
      <c r="T54" s="7">
        <v>4</v>
      </c>
      <c r="U54" s="12"/>
      <c r="W54" s="17">
        <v>1.5</v>
      </c>
      <c r="X54" s="18" t="s">
        <v>43</v>
      </c>
      <c r="Y54" s="8">
        <v>1</v>
      </c>
      <c r="Z54" s="7">
        <v>5</v>
      </c>
      <c r="AA54" s="7">
        <v>5</v>
      </c>
      <c r="AB54" s="12"/>
      <c r="AD54" s="17">
        <v>15</v>
      </c>
      <c r="AE54" s="18" t="s">
        <v>43</v>
      </c>
      <c r="AF54" s="8">
        <v>1</v>
      </c>
      <c r="AG54" s="7">
        <v>5</v>
      </c>
      <c r="AH54" s="7">
        <v>6</v>
      </c>
      <c r="AI54" s="12"/>
      <c r="AK54" s="17">
        <v>150</v>
      </c>
      <c r="AL54" s="18" t="s">
        <v>43</v>
      </c>
      <c r="AM54" s="8">
        <v>1</v>
      </c>
      <c r="AN54" s="7">
        <v>5</v>
      </c>
      <c r="AO54" s="7">
        <v>7</v>
      </c>
      <c r="AP54" s="12"/>
      <c r="AY54">
        <v>18</v>
      </c>
      <c r="AZ54">
        <v>20</v>
      </c>
    </row>
    <row r="55" spans="16:52" ht="15.75" thickBot="1">
      <c r="P55" s="17">
        <v>160</v>
      </c>
      <c r="Q55" s="18" t="s">
        <v>42</v>
      </c>
      <c r="R55" s="8">
        <v>1</v>
      </c>
      <c r="S55" s="7">
        <v>6</v>
      </c>
      <c r="T55" s="7">
        <v>4</v>
      </c>
      <c r="U55" s="12"/>
      <c r="W55" s="17">
        <v>1.6</v>
      </c>
      <c r="X55" s="18" t="s">
        <v>43</v>
      </c>
      <c r="Y55" s="8">
        <v>1</v>
      </c>
      <c r="Z55" s="7">
        <v>6</v>
      </c>
      <c r="AA55" s="7">
        <v>5</v>
      </c>
      <c r="AB55" s="12"/>
      <c r="AD55" s="17">
        <v>16</v>
      </c>
      <c r="AE55" s="18" t="s">
        <v>43</v>
      </c>
      <c r="AF55" s="8">
        <v>1</v>
      </c>
      <c r="AG55" s="7">
        <v>6</v>
      </c>
      <c r="AH55" s="7">
        <v>6</v>
      </c>
      <c r="AI55" s="12"/>
      <c r="AK55" s="17">
        <v>160</v>
      </c>
      <c r="AL55" s="18" t="s">
        <v>43</v>
      </c>
      <c r="AM55" s="8">
        <v>1</v>
      </c>
      <c r="AN55" s="7">
        <v>6</v>
      </c>
      <c r="AO55" s="7">
        <v>7</v>
      </c>
      <c r="AP55" s="12"/>
      <c r="AY55">
        <v>20</v>
      </c>
      <c r="AZ55">
        <v>22</v>
      </c>
    </row>
    <row r="56" spans="16:52" ht="15.75" thickBot="1">
      <c r="P56" s="17">
        <v>180</v>
      </c>
      <c r="Q56" s="18" t="s">
        <v>42</v>
      </c>
      <c r="R56" s="8">
        <v>1</v>
      </c>
      <c r="S56" s="7">
        <v>8</v>
      </c>
      <c r="T56" s="7">
        <v>4</v>
      </c>
      <c r="U56" s="12"/>
      <c r="W56" s="17">
        <v>1.8</v>
      </c>
      <c r="X56" s="18" t="s">
        <v>43</v>
      </c>
      <c r="Y56" s="8">
        <v>1</v>
      </c>
      <c r="Z56" s="7">
        <v>8</v>
      </c>
      <c r="AA56" s="7">
        <v>5</v>
      </c>
      <c r="AB56" s="12"/>
      <c r="AD56" s="17">
        <v>18</v>
      </c>
      <c r="AE56" s="18" t="s">
        <v>43</v>
      </c>
      <c r="AF56" s="8">
        <v>1</v>
      </c>
      <c r="AG56" s="7">
        <v>8</v>
      </c>
      <c r="AH56" s="7">
        <v>6</v>
      </c>
      <c r="AI56" s="12"/>
      <c r="AK56" s="17">
        <v>180</v>
      </c>
      <c r="AL56" s="18" t="s">
        <v>43</v>
      </c>
      <c r="AM56" s="8">
        <v>1</v>
      </c>
      <c r="AN56" s="7">
        <v>8</v>
      </c>
      <c r="AO56" s="7">
        <v>7</v>
      </c>
      <c r="AP56" s="12"/>
      <c r="AY56">
        <v>22</v>
      </c>
      <c r="AZ56">
        <v>24</v>
      </c>
    </row>
    <row r="57" spans="16:52" ht="15.75" thickBot="1">
      <c r="P57" s="17">
        <v>200</v>
      </c>
      <c r="Q57" s="18" t="s">
        <v>42</v>
      </c>
      <c r="R57" s="8">
        <v>2</v>
      </c>
      <c r="S57" s="7">
        <v>0</v>
      </c>
      <c r="T57" s="7">
        <v>4</v>
      </c>
      <c r="U57" s="12"/>
      <c r="W57" s="17">
        <v>2</v>
      </c>
      <c r="X57" s="18" t="s">
        <v>43</v>
      </c>
      <c r="Y57" s="8">
        <v>2</v>
      </c>
      <c r="Z57" s="7">
        <v>0</v>
      </c>
      <c r="AA57" s="7">
        <v>5</v>
      </c>
      <c r="AB57" s="12"/>
      <c r="AD57" s="17">
        <v>20</v>
      </c>
      <c r="AE57" s="18" t="s">
        <v>43</v>
      </c>
      <c r="AF57" s="8">
        <v>2</v>
      </c>
      <c r="AG57" s="7">
        <v>0</v>
      </c>
      <c r="AH57" s="7">
        <v>6</v>
      </c>
      <c r="AI57" s="12"/>
      <c r="AK57" s="17">
        <v>200</v>
      </c>
      <c r="AL57" s="18" t="s">
        <v>43</v>
      </c>
      <c r="AM57" s="8">
        <v>2</v>
      </c>
      <c r="AN57" s="7">
        <v>0</v>
      </c>
      <c r="AO57" s="7">
        <v>7</v>
      </c>
      <c r="AP57" s="12"/>
      <c r="AY57">
        <v>24</v>
      </c>
      <c r="AZ57">
        <v>27</v>
      </c>
    </row>
    <row r="58" spans="16:52" ht="15.75" thickBot="1">
      <c r="P58" s="17">
        <v>220</v>
      </c>
      <c r="Q58" s="18" t="s">
        <v>42</v>
      </c>
      <c r="R58" s="8">
        <v>2</v>
      </c>
      <c r="S58" s="7">
        <v>2</v>
      </c>
      <c r="T58" s="7">
        <v>4</v>
      </c>
      <c r="U58" s="12"/>
      <c r="W58" s="17">
        <v>2.2000000000000002</v>
      </c>
      <c r="X58" s="18" t="s">
        <v>43</v>
      </c>
      <c r="Y58" s="8">
        <v>2</v>
      </c>
      <c r="Z58" s="7">
        <v>2</v>
      </c>
      <c r="AA58" s="7">
        <v>5</v>
      </c>
      <c r="AB58" s="12"/>
      <c r="AD58" s="17">
        <v>22</v>
      </c>
      <c r="AE58" s="18" t="s">
        <v>43</v>
      </c>
      <c r="AF58" s="8">
        <v>2</v>
      </c>
      <c r="AG58" s="7">
        <v>2</v>
      </c>
      <c r="AH58" s="7">
        <v>6</v>
      </c>
      <c r="AI58" s="12"/>
      <c r="AK58" s="17">
        <v>220</v>
      </c>
      <c r="AL58" s="18" t="s">
        <v>43</v>
      </c>
      <c r="AM58" s="8">
        <v>2</v>
      </c>
      <c r="AN58" s="7">
        <v>2</v>
      </c>
      <c r="AO58" s="7">
        <v>7</v>
      </c>
      <c r="AP58" s="12"/>
      <c r="AY58">
        <v>27</v>
      </c>
      <c r="AZ58">
        <v>30</v>
      </c>
    </row>
    <row r="59" spans="16:52" ht="15.75" thickBot="1">
      <c r="P59" s="17">
        <v>240</v>
      </c>
      <c r="Q59" s="18" t="s">
        <v>42</v>
      </c>
      <c r="R59" s="8">
        <v>2</v>
      </c>
      <c r="S59" s="7">
        <v>4</v>
      </c>
      <c r="T59" s="7">
        <v>4</v>
      </c>
      <c r="U59" s="12"/>
      <c r="W59" s="17">
        <v>2.4</v>
      </c>
      <c r="X59" s="18" t="s">
        <v>43</v>
      </c>
      <c r="Y59" s="8">
        <v>2</v>
      </c>
      <c r="Z59" s="7">
        <v>4</v>
      </c>
      <c r="AA59" s="7">
        <v>5</v>
      </c>
      <c r="AB59" s="12"/>
      <c r="AD59" s="17">
        <v>24</v>
      </c>
      <c r="AE59" s="18" t="s">
        <v>43</v>
      </c>
      <c r="AF59" s="8">
        <v>2</v>
      </c>
      <c r="AG59" s="7">
        <v>4</v>
      </c>
      <c r="AH59" s="7">
        <v>6</v>
      </c>
      <c r="AI59" s="12"/>
      <c r="AK59" s="17">
        <v>240</v>
      </c>
      <c r="AL59" s="18" t="s">
        <v>43</v>
      </c>
      <c r="AM59" s="8">
        <v>2</v>
      </c>
      <c r="AN59" s="7">
        <v>4</v>
      </c>
      <c r="AO59" s="7">
        <v>7</v>
      </c>
      <c r="AP59" s="12"/>
      <c r="AY59">
        <v>30</v>
      </c>
      <c r="AZ59">
        <v>33</v>
      </c>
    </row>
    <row r="60" spans="16:52" ht="15.75" thickBot="1">
      <c r="P60" s="17">
        <v>270</v>
      </c>
      <c r="Q60" s="18" t="s">
        <v>42</v>
      </c>
      <c r="R60" s="8">
        <v>2</v>
      </c>
      <c r="S60" s="7">
        <v>7</v>
      </c>
      <c r="T60" s="7">
        <v>4</v>
      </c>
      <c r="U60" s="12"/>
      <c r="W60" s="17">
        <v>2.7</v>
      </c>
      <c r="X60" s="18" t="s">
        <v>43</v>
      </c>
      <c r="Y60" s="8">
        <v>2</v>
      </c>
      <c r="Z60" s="7">
        <v>7</v>
      </c>
      <c r="AA60" s="7">
        <v>5</v>
      </c>
      <c r="AB60" s="12"/>
      <c r="AD60" s="17">
        <v>27</v>
      </c>
      <c r="AE60" s="18" t="s">
        <v>43</v>
      </c>
      <c r="AF60" s="8">
        <v>2</v>
      </c>
      <c r="AG60" s="7">
        <v>7</v>
      </c>
      <c r="AH60" s="7">
        <v>6</v>
      </c>
      <c r="AI60" s="12"/>
      <c r="AK60" s="17">
        <v>270</v>
      </c>
      <c r="AL60" s="18" t="s">
        <v>43</v>
      </c>
      <c r="AM60" s="8">
        <v>2</v>
      </c>
      <c r="AN60" s="7">
        <v>7</v>
      </c>
      <c r="AO60" s="7">
        <v>7</v>
      </c>
      <c r="AP60" s="12"/>
      <c r="AY60">
        <v>33</v>
      </c>
      <c r="AZ60">
        <v>36</v>
      </c>
    </row>
    <row r="61" spans="16:52" ht="15.75" thickBot="1">
      <c r="P61" s="17">
        <v>300</v>
      </c>
      <c r="Q61" s="18" t="s">
        <v>42</v>
      </c>
      <c r="R61" s="7">
        <v>3</v>
      </c>
      <c r="S61" s="7">
        <v>0</v>
      </c>
      <c r="T61" s="7">
        <v>4</v>
      </c>
      <c r="U61" s="12"/>
      <c r="W61" s="17">
        <v>3</v>
      </c>
      <c r="X61" s="18" t="s">
        <v>43</v>
      </c>
      <c r="Y61" s="7">
        <v>3</v>
      </c>
      <c r="Z61" s="7">
        <v>0</v>
      </c>
      <c r="AA61" s="7">
        <v>5</v>
      </c>
      <c r="AB61" s="12"/>
      <c r="AD61" s="17">
        <v>30</v>
      </c>
      <c r="AE61" s="18" t="s">
        <v>43</v>
      </c>
      <c r="AF61" s="7">
        <v>3</v>
      </c>
      <c r="AG61" s="7">
        <v>0</v>
      </c>
      <c r="AH61" s="7">
        <v>6</v>
      </c>
      <c r="AI61" s="12"/>
      <c r="AK61" s="17">
        <v>300</v>
      </c>
      <c r="AL61" s="18" t="s">
        <v>43</v>
      </c>
      <c r="AM61" s="7">
        <v>3</v>
      </c>
      <c r="AN61" s="7">
        <v>0</v>
      </c>
      <c r="AO61" s="7">
        <v>7</v>
      </c>
      <c r="AP61" s="12"/>
      <c r="AY61">
        <v>36</v>
      </c>
      <c r="AZ61">
        <v>39</v>
      </c>
    </row>
    <row r="62" spans="16:52" ht="15.75" thickBot="1">
      <c r="P62" s="17">
        <v>330</v>
      </c>
      <c r="Q62" s="18" t="s">
        <v>42</v>
      </c>
      <c r="R62" s="7">
        <v>3</v>
      </c>
      <c r="S62" s="7">
        <v>3</v>
      </c>
      <c r="T62" s="7">
        <v>4</v>
      </c>
      <c r="U62" s="12"/>
      <c r="W62" s="17">
        <v>3.3</v>
      </c>
      <c r="X62" s="18" t="s">
        <v>43</v>
      </c>
      <c r="Y62" s="7">
        <v>3</v>
      </c>
      <c r="Z62" s="7">
        <v>3</v>
      </c>
      <c r="AA62" s="7">
        <v>5</v>
      </c>
      <c r="AB62" s="12"/>
      <c r="AD62" s="17">
        <v>33</v>
      </c>
      <c r="AE62" s="18" t="s">
        <v>43</v>
      </c>
      <c r="AF62" s="7">
        <v>3</v>
      </c>
      <c r="AG62" s="7">
        <v>3</v>
      </c>
      <c r="AH62" s="7">
        <v>6</v>
      </c>
      <c r="AI62" s="12"/>
      <c r="AK62" s="17">
        <v>330</v>
      </c>
      <c r="AL62" s="18" t="s">
        <v>43</v>
      </c>
      <c r="AM62" s="7">
        <v>3</v>
      </c>
      <c r="AN62" s="7">
        <v>3</v>
      </c>
      <c r="AO62" s="7">
        <v>7</v>
      </c>
      <c r="AP62" s="12"/>
      <c r="AY62">
        <v>39</v>
      </c>
      <c r="AZ62">
        <v>43</v>
      </c>
    </row>
    <row r="63" spans="16:52" ht="15.75" thickBot="1">
      <c r="P63" s="17">
        <v>360</v>
      </c>
      <c r="Q63" s="18" t="s">
        <v>42</v>
      </c>
      <c r="R63" s="7">
        <v>3</v>
      </c>
      <c r="S63" s="7">
        <v>6</v>
      </c>
      <c r="T63" s="7">
        <v>4</v>
      </c>
      <c r="U63" s="12"/>
      <c r="W63" s="17">
        <v>3.6</v>
      </c>
      <c r="X63" s="18" t="s">
        <v>43</v>
      </c>
      <c r="Y63" s="7">
        <v>3</v>
      </c>
      <c r="Z63" s="7">
        <v>6</v>
      </c>
      <c r="AA63" s="7">
        <v>5</v>
      </c>
      <c r="AB63" s="12"/>
      <c r="AD63" s="17">
        <v>36</v>
      </c>
      <c r="AE63" s="18" t="s">
        <v>43</v>
      </c>
      <c r="AF63" s="7">
        <v>3</v>
      </c>
      <c r="AG63" s="7">
        <v>6</v>
      </c>
      <c r="AH63" s="7">
        <v>6</v>
      </c>
      <c r="AI63" s="12"/>
      <c r="AK63" s="17">
        <v>360</v>
      </c>
      <c r="AL63" s="18" t="s">
        <v>43</v>
      </c>
      <c r="AM63" s="7">
        <v>3</v>
      </c>
      <c r="AN63" s="7">
        <v>6</v>
      </c>
      <c r="AO63" s="7">
        <v>7</v>
      </c>
      <c r="AP63" s="12"/>
      <c r="AY63">
        <v>43</v>
      </c>
      <c r="AZ63">
        <v>47</v>
      </c>
    </row>
    <row r="64" spans="16:52" ht="15.75" thickBot="1">
      <c r="P64" s="17">
        <v>390</v>
      </c>
      <c r="Q64" s="18" t="s">
        <v>42</v>
      </c>
      <c r="R64" s="7">
        <v>3</v>
      </c>
      <c r="S64" s="7">
        <v>9</v>
      </c>
      <c r="T64" s="7">
        <v>4</v>
      </c>
      <c r="U64" s="12"/>
      <c r="W64" s="17">
        <v>3.9</v>
      </c>
      <c r="X64" s="18" t="s">
        <v>43</v>
      </c>
      <c r="Y64" s="7">
        <v>3</v>
      </c>
      <c r="Z64" s="7">
        <v>9</v>
      </c>
      <c r="AA64" s="7">
        <v>5</v>
      </c>
      <c r="AB64" s="12"/>
      <c r="AD64" s="17">
        <v>39</v>
      </c>
      <c r="AE64" s="18" t="s">
        <v>43</v>
      </c>
      <c r="AF64" s="7">
        <v>3</v>
      </c>
      <c r="AG64" s="7">
        <v>9</v>
      </c>
      <c r="AH64" s="7">
        <v>6</v>
      </c>
      <c r="AI64" s="12"/>
      <c r="AK64" s="17">
        <v>390</v>
      </c>
      <c r="AL64" s="18" t="s">
        <v>43</v>
      </c>
      <c r="AM64" s="7">
        <v>3</v>
      </c>
      <c r="AN64" s="7">
        <v>9</v>
      </c>
      <c r="AO64" s="7">
        <v>7</v>
      </c>
      <c r="AP64" s="12"/>
      <c r="AY64">
        <v>47</v>
      </c>
      <c r="AZ64">
        <v>51</v>
      </c>
    </row>
    <row r="65" spans="16:52" ht="15.75" thickBot="1">
      <c r="P65" s="17">
        <v>430</v>
      </c>
      <c r="Q65" s="18" t="s">
        <v>42</v>
      </c>
      <c r="R65" s="7">
        <v>4</v>
      </c>
      <c r="S65" s="7">
        <v>3</v>
      </c>
      <c r="T65" s="7">
        <v>4</v>
      </c>
      <c r="U65" s="12"/>
      <c r="W65" s="17">
        <v>4.3</v>
      </c>
      <c r="X65" s="18" t="s">
        <v>43</v>
      </c>
      <c r="Y65" s="7">
        <v>4</v>
      </c>
      <c r="Z65" s="7">
        <v>3</v>
      </c>
      <c r="AA65" s="7">
        <v>5</v>
      </c>
      <c r="AB65" s="12"/>
      <c r="AD65" s="17">
        <v>43</v>
      </c>
      <c r="AE65" s="18" t="s">
        <v>43</v>
      </c>
      <c r="AF65" s="7">
        <v>4</v>
      </c>
      <c r="AG65" s="7">
        <v>3</v>
      </c>
      <c r="AH65" s="7">
        <v>6</v>
      </c>
      <c r="AI65" s="12"/>
      <c r="AK65" s="17">
        <v>430</v>
      </c>
      <c r="AL65" s="18" t="s">
        <v>43</v>
      </c>
      <c r="AM65" s="7">
        <v>4</v>
      </c>
      <c r="AN65" s="7">
        <v>3</v>
      </c>
      <c r="AO65" s="7">
        <v>7</v>
      </c>
      <c r="AP65" s="12"/>
      <c r="AY65">
        <v>51</v>
      </c>
      <c r="AZ65">
        <v>56</v>
      </c>
    </row>
    <row r="66" spans="16:52" ht="15.75" thickBot="1">
      <c r="P66" s="17">
        <v>470</v>
      </c>
      <c r="Q66" s="18" t="s">
        <v>42</v>
      </c>
      <c r="R66" s="7">
        <v>4</v>
      </c>
      <c r="S66" s="7">
        <v>7</v>
      </c>
      <c r="T66" s="7">
        <v>4</v>
      </c>
      <c r="U66" s="12"/>
      <c r="W66" s="17">
        <v>4.7</v>
      </c>
      <c r="X66" s="18" t="s">
        <v>43</v>
      </c>
      <c r="Y66" s="7">
        <v>4</v>
      </c>
      <c r="Z66" s="7">
        <v>7</v>
      </c>
      <c r="AA66" s="7">
        <v>5</v>
      </c>
      <c r="AB66" s="12"/>
      <c r="AD66" s="17">
        <v>47</v>
      </c>
      <c r="AE66" s="18" t="s">
        <v>43</v>
      </c>
      <c r="AF66" s="7">
        <v>4</v>
      </c>
      <c r="AG66" s="7">
        <v>7</v>
      </c>
      <c r="AH66" s="7">
        <v>6</v>
      </c>
      <c r="AI66" s="12"/>
      <c r="AK66" s="17">
        <v>470</v>
      </c>
      <c r="AL66" s="18" t="s">
        <v>43</v>
      </c>
      <c r="AM66" s="7">
        <v>4</v>
      </c>
      <c r="AN66" s="7">
        <v>7</v>
      </c>
      <c r="AO66" s="7">
        <v>7</v>
      </c>
      <c r="AP66" s="12"/>
      <c r="AY66">
        <v>56</v>
      </c>
      <c r="AZ66">
        <v>62</v>
      </c>
    </row>
    <row r="67" spans="16:52" ht="15.75" thickBot="1">
      <c r="P67" s="17">
        <v>510</v>
      </c>
      <c r="Q67" s="18" t="s">
        <v>42</v>
      </c>
      <c r="R67" s="7">
        <v>5</v>
      </c>
      <c r="S67" s="7">
        <v>1</v>
      </c>
      <c r="T67" s="7">
        <v>4</v>
      </c>
      <c r="U67" s="12"/>
      <c r="W67" s="17">
        <v>5.0999999999999996</v>
      </c>
      <c r="X67" s="18" t="s">
        <v>43</v>
      </c>
      <c r="Y67" s="7">
        <v>5</v>
      </c>
      <c r="Z67" s="7">
        <v>1</v>
      </c>
      <c r="AA67" s="7">
        <v>5</v>
      </c>
      <c r="AB67" s="12"/>
      <c r="AD67" s="17">
        <v>51</v>
      </c>
      <c r="AE67" s="18" t="s">
        <v>43</v>
      </c>
      <c r="AF67" s="7">
        <v>5</v>
      </c>
      <c r="AG67" s="7">
        <v>1</v>
      </c>
      <c r="AH67" s="7">
        <v>6</v>
      </c>
      <c r="AI67" s="12"/>
      <c r="AK67" s="17">
        <v>510</v>
      </c>
      <c r="AL67" s="18" t="s">
        <v>43</v>
      </c>
      <c r="AM67" s="7">
        <v>5</v>
      </c>
      <c r="AN67" s="7">
        <v>1</v>
      </c>
      <c r="AO67" s="7">
        <v>7</v>
      </c>
      <c r="AP67" s="12"/>
      <c r="AY67">
        <v>62</v>
      </c>
      <c r="AZ67">
        <v>68</v>
      </c>
    </row>
    <row r="68" spans="16:52" ht="15.75" thickBot="1">
      <c r="P68" s="17">
        <v>560</v>
      </c>
      <c r="Q68" s="18" t="s">
        <v>42</v>
      </c>
      <c r="R68" s="7">
        <v>5</v>
      </c>
      <c r="S68" s="7">
        <v>6</v>
      </c>
      <c r="T68" s="7">
        <v>4</v>
      </c>
      <c r="U68" s="12"/>
      <c r="W68" s="17">
        <v>5.6</v>
      </c>
      <c r="X68" s="18" t="s">
        <v>43</v>
      </c>
      <c r="Y68" s="7">
        <v>5</v>
      </c>
      <c r="Z68" s="7">
        <v>6</v>
      </c>
      <c r="AA68" s="7">
        <v>5</v>
      </c>
      <c r="AB68" s="12"/>
      <c r="AD68" s="17">
        <v>56</v>
      </c>
      <c r="AE68" s="18" t="s">
        <v>43</v>
      </c>
      <c r="AF68" s="7">
        <v>5</v>
      </c>
      <c r="AG68" s="7">
        <v>6</v>
      </c>
      <c r="AH68" s="7">
        <v>6</v>
      </c>
      <c r="AI68" s="12"/>
      <c r="AK68" s="17">
        <v>560</v>
      </c>
      <c r="AL68" s="18" t="s">
        <v>43</v>
      </c>
      <c r="AM68" s="7">
        <v>5</v>
      </c>
      <c r="AN68" s="7">
        <v>6</v>
      </c>
      <c r="AO68" s="7">
        <v>7</v>
      </c>
      <c r="AP68" s="12"/>
      <c r="AY68">
        <v>68</v>
      </c>
      <c r="AZ68">
        <v>75</v>
      </c>
    </row>
    <row r="69" spans="16:52" ht="15.75" thickBot="1">
      <c r="P69" s="17">
        <v>620</v>
      </c>
      <c r="Q69" s="18" t="s">
        <v>42</v>
      </c>
      <c r="R69" s="7">
        <v>6</v>
      </c>
      <c r="S69" s="7">
        <v>2</v>
      </c>
      <c r="T69" s="7">
        <v>4</v>
      </c>
      <c r="U69" s="12"/>
      <c r="W69" s="17">
        <v>6.2</v>
      </c>
      <c r="X69" s="18" t="s">
        <v>43</v>
      </c>
      <c r="Y69" s="7">
        <v>6</v>
      </c>
      <c r="Z69" s="7">
        <v>2</v>
      </c>
      <c r="AA69" s="7">
        <v>5</v>
      </c>
      <c r="AB69" s="12"/>
      <c r="AD69" s="17">
        <v>62</v>
      </c>
      <c r="AE69" s="18" t="s">
        <v>43</v>
      </c>
      <c r="AF69" s="7">
        <v>6</v>
      </c>
      <c r="AG69" s="7">
        <v>2</v>
      </c>
      <c r="AH69" s="7">
        <v>6</v>
      </c>
      <c r="AI69" s="12"/>
      <c r="AK69" s="17">
        <v>620</v>
      </c>
      <c r="AL69" s="18" t="s">
        <v>43</v>
      </c>
      <c r="AM69" s="7">
        <v>6</v>
      </c>
      <c r="AN69" s="7">
        <v>2</v>
      </c>
      <c r="AO69" s="7">
        <v>7</v>
      </c>
      <c r="AP69" s="12"/>
      <c r="AY69">
        <v>75</v>
      </c>
      <c r="AZ69">
        <v>82</v>
      </c>
    </row>
    <row r="70" spans="16:52" ht="15.75" thickBot="1">
      <c r="P70" s="17">
        <v>680</v>
      </c>
      <c r="Q70" s="18" t="s">
        <v>42</v>
      </c>
      <c r="R70" s="7">
        <v>6</v>
      </c>
      <c r="S70" s="7">
        <v>8</v>
      </c>
      <c r="T70" s="7">
        <v>4</v>
      </c>
      <c r="U70" s="12"/>
      <c r="W70" s="17">
        <v>6.8</v>
      </c>
      <c r="X70" s="18" t="s">
        <v>43</v>
      </c>
      <c r="Y70" s="7">
        <v>6</v>
      </c>
      <c r="Z70" s="7">
        <v>8</v>
      </c>
      <c r="AA70" s="7">
        <v>5</v>
      </c>
      <c r="AB70" s="12"/>
      <c r="AD70" s="17">
        <v>68</v>
      </c>
      <c r="AE70" s="18" t="s">
        <v>43</v>
      </c>
      <c r="AF70" s="7">
        <v>6</v>
      </c>
      <c r="AG70" s="7">
        <v>8</v>
      </c>
      <c r="AH70" s="7">
        <v>6</v>
      </c>
      <c r="AI70" s="12"/>
      <c r="AK70" s="17">
        <v>680</v>
      </c>
      <c r="AL70" s="18" t="s">
        <v>43</v>
      </c>
      <c r="AM70" s="7">
        <v>6</v>
      </c>
      <c r="AN70" s="7">
        <v>8</v>
      </c>
      <c r="AO70" s="7">
        <v>7</v>
      </c>
      <c r="AP70" s="12"/>
      <c r="AY70">
        <v>82</v>
      </c>
      <c r="AZ70">
        <v>91</v>
      </c>
    </row>
    <row r="71" spans="16:52" ht="15.75" thickBot="1">
      <c r="P71" s="17">
        <v>750</v>
      </c>
      <c r="Q71" s="18" t="s">
        <v>42</v>
      </c>
      <c r="R71" s="7">
        <v>7</v>
      </c>
      <c r="S71" s="7">
        <v>5</v>
      </c>
      <c r="T71" s="7">
        <v>4</v>
      </c>
      <c r="U71" s="12"/>
      <c r="W71" s="17">
        <v>7.5</v>
      </c>
      <c r="X71" s="18" t="s">
        <v>43</v>
      </c>
      <c r="Y71" s="7">
        <v>7</v>
      </c>
      <c r="Z71" s="7">
        <v>5</v>
      </c>
      <c r="AA71" s="7">
        <v>5</v>
      </c>
      <c r="AB71" s="12"/>
      <c r="AD71" s="17">
        <v>75</v>
      </c>
      <c r="AE71" s="18" t="s">
        <v>43</v>
      </c>
      <c r="AF71" s="7">
        <v>7</v>
      </c>
      <c r="AG71" s="7">
        <v>5</v>
      </c>
      <c r="AH71" s="7">
        <v>6</v>
      </c>
      <c r="AI71" s="12"/>
      <c r="AK71" s="17">
        <v>750</v>
      </c>
      <c r="AL71" s="18" t="s">
        <v>43</v>
      </c>
      <c r="AM71" s="7">
        <v>7</v>
      </c>
      <c r="AN71" s="7">
        <v>5</v>
      </c>
      <c r="AO71" s="7">
        <v>7</v>
      </c>
      <c r="AP71" s="12"/>
      <c r="AY71">
        <v>91</v>
      </c>
      <c r="AZ71">
        <v>100</v>
      </c>
    </row>
    <row r="72" spans="16:52" ht="15.75" thickBot="1">
      <c r="P72" s="17">
        <v>820</v>
      </c>
      <c r="Q72" s="18" t="s">
        <v>42</v>
      </c>
      <c r="R72" s="7">
        <v>8</v>
      </c>
      <c r="S72" s="7">
        <v>2</v>
      </c>
      <c r="T72" s="7">
        <v>4</v>
      </c>
      <c r="U72" s="12"/>
      <c r="W72" s="17">
        <v>8.1999999999999993</v>
      </c>
      <c r="X72" s="18" t="s">
        <v>43</v>
      </c>
      <c r="Y72" s="7">
        <v>8</v>
      </c>
      <c r="Z72" s="7">
        <v>2</v>
      </c>
      <c r="AA72" s="7">
        <v>5</v>
      </c>
      <c r="AB72" s="12"/>
      <c r="AD72" s="17">
        <v>82</v>
      </c>
      <c r="AE72" s="18" t="s">
        <v>43</v>
      </c>
      <c r="AF72" s="7">
        <v>8</v>
      </c>
      <c r="AG72" s="7">
        <v>2</v>
      </c>
      <c r="AH72" s="7">
        <v>6</v>
      </c>
      <c r="AI72" s="12"/>
      <c r="AK72" s="17">
        <v>820</v>
      </c>
      <c r="AL72" s="18" t="s">
        <v>43</v>
      </c>
      <c r="AM72" s="7">
        <v>8</v>
      </c>
      <c r="AN72" s="7">
        <v>2</v>
      </c>
      <c r="AO72" s="7">
        <v>7</v>
      </c>
      <c r="AP72" s="12"/>
      <c r="AY72">
        <v>100</v>
      </c>
      <c r="AZ72">
        <v>110</v>
      </c>
    </row>
    <row r="73" spans="16:52" ht="15.75" thickBot="1">
      <c r="P73" s="19">
        <v>910</v>
      </c>
      <c r="Q73" s="20" t="s">
        <v>42</v>
      </c>
      <c r="R73" s="13">
        <v>9</v>
      </c>
      <c r="S73" s="13">
        <v>1</v>
      </c>
      <c r="T73" s="13">
        <v>4</v>
      </c>
      <c r="U73" s="14"/>
      <c r="W73" s="19">
        <v>9.1</v>
      </c>
      <c r="X73" s="20" t="s">
        <v>43</v>
      </c>
      <c r="Y73" s="13">
        <v>9</v>
      </c>
      <c r="Z73" s="13">
        <v>1</v>
      </c>
      <c r="AA73" s="13">
        <v>5</v>
      </c>
      <c r="AB73" s="14"/>
      <c r="AD73" s="19">
        <v>91</v>
      </c>
      <c r="AE73" s="20" t="s">
        <v>43</v>
      </c>
      <c r="AF73" s="13">
        <v>9</v>
      </c>
      <c r="AG73" s="13">
        <v>1</v>
      </c>
      <c r="AH73" s="13">
        <v>6</v>
      </c>
      <c r="AI73" s="14"/>
      <c r="AK73" s="19">
        <v>910</v>
      </c>
      <c r="AL73" s="20" t="s">
        <v>43</v>
      </c>
      <c r="AM73" s="13">
        <v>9</v>
      </c>
      <c r="AN73" s="13">
        <v>1</v>
      </c>
      <c r="AO73" s="13">
        <v>7</v>
      </c>
      <c r="AP73" s="14"/>
      <c r="AY73">
        <v>110</v>
      </c>
      <c r="AZ73">
        <v>120</v>
      </c>
    </row>
    <row r="74" spans="16:52">
      <c r="AY74">
        <v>120</v>
      </c>
      <c r="AZ74">
        <v>130</v>
      </c>
    </row>
    <row r="75" spans="16:52">
      <c r="AY75">
        <v>130</v>
      </c>
      <c r="AZ75">
        <v>150</v>
      </c>
    </row>
    <row r="76" spans="16:52">
      <c r="AY76">
        <v>150</v>
      </c>
      <c r="AZ76">
        <v>160</v>
      </c>
    </row>
    <row r="77" spans="16:52">
      <c r="AY77">
        <v>160</v>
      </c>
      <c r="AZ77">
        <v>180</v>
      </c>
    </row>
    <row r="78" spans="16:52">
      <c r="AY78">
        <v>180</v>
      </c>
      <c r="AZ78">
        <v>200</v>
      </c>
    </row>
    <row r="79" spans="16:52">
      <c r="AY79">
        <v>200</v>
      </c>
      <c r="AZ79">
        <v>220</v>
      </c>
    </row>
    <row r="80" spans="16:52">
      <c r="AY80">
        <v>220</v>
      </c>
      <c r="AZ80">
        <v>240</v>
      </c>
    </row>
    <row r="81" spans="51:52">
      <c r="AY81">
        <v>240</v>
      </c>
      <c r="AZ81">
        <v>270</v>
      </c>
    </row>
    <row r="82" spans="51:52">
      <c r="AY82">
        <v>270</v>
      </c>
      <c r="AZ82">
        <v>300</v>
      </c>
    </row>
    <row r="83" spans="51:52">
      <c r="AY83">
        <v>300</v>
      </c>
      <c r="AZ83">
        <v>330</v>
      </c>
    </row>
    <row r="84" spans="51:52">
      <c r="AY84">
        <v>330</v>
      </c>
      <c r="AZ84">
        <v>360</v>
      </c>
    </row>
    <row r="85" spans="51:52">
      <c r="AY85">
        <v>360</v>
      </c>
      <c r="AZ85">
        <v>390</v>
      </c>
    </row>
    <row r="86" spans="51:52">
      <c r="AY86">
        <v>390</v>
      </c>
      <c r="AZ86">
        <v>430</v>
      </c>
    </row>
    <row r="87" spans="51:52">
      <c r="AY87">
        <v>430</v>
      </c>
      <c r="AZ87">
        <v>470</v>
      </c>
    </row>
    <row r="88" spans="51:52">
      <c r="AY88">
        <v>470</v>
      </c>
      <c r="AZ88">
        <v>510</v>
      </c>
    </row>
    <row r="89" spans="51:52">
      <c r="AY89">
        <v>510</v>
      </c>
      <c r="AZ89">
        <v>560</v>
      </c>
    </row>
    <row r="90" spans="51:52">
      <c r="AY90">
        <v>560</v>
      </c>
      <c r="AZ90">
        <v>620</v>
      </c>
    </row>
    <row r="91" spans="51:52">
      <c r="AY91">
        <v>620</v>
      </c>
      <c r="AZ91">
        <v>680</v>
      </c>
    </row>
    <row r="92" spans="51:52">
      <c r="AY92">
        <v>680</v>
      </c>
      <c r="AZ92">
        <v>750</v>
      </c>
    </row>
    <row r="93" spans="51:52">
      <c r="AY93">
        <v>750</v>
      </c>
      <c r="AZ93">
        <v>820</v>
      </c>
    </row>
    <row r="94" spans="51:52">
      <c r="AY94">
        <v>820</v>
      </c>
      <c r="AZ94">
        <v>910</v>
      </c>
    </row>
    <row r="95" spans="51:52">
      <c r="AY95">
        <v>910</v>
      </c>
    </row>
  </sheetData>
  <sheetProtection selectLockedCells="1"/>
  <mergeCells count="6">
    <mergeCell ref="L24:M24"/>
    <mergeCell ref="C2:H2"/>
    <mergeCell ref="B34:B35"/>
    <mergeCell ref="B24:E24"/>
    <mergeCell ref="B25:E25"/>
    <mergeCell ref="B26:E26"/>
  </mergeCells>
  <conditionalFormatting sqref="R24:T47 Y24:AA47 AF24:AH47 AM24:AO47 AT24:AV47 R50:T73 Y50:AA73 AF50:AH73 AM50:AO73">
    <cfRule type="cellIs" dxfId="50" priority="199" operator="equal">
      <formula>9</formula>
    </cfRule>
    <cfRule type="cellIs" dxfId="49" priority="200" operator="equal">
      <formula>8</formula>
    </cfRule>
    <cfRule type="cellIs" dxfId="48" priority="201" operator="equal">
      <formula>7</formula>
    </cfRule>
    <cfRule type="cellIs" dxfId="47" priority="202" operator="equal">
      <formula>6</formula>
    </cfRule>
    <cfRule type="cellIs" dxfId="46" priority="203" operator="equal">
      <formula>5</formula>
    </cfRule>
    <cfRule type="cellIs" dxfId="45" priority="204" operator="equal">
      <formula>4</formula>
    </cfRule>
    <cfRule type="cellIs" dxfId="44" priority="205" operator="equal">
      <formula>3</formula>
    </cfRule>
    <cfRule type="cellIs" dxfId="43" priority="206" operator="equal">
      <formula>2</formula>
    </cfRule>
    <cfRule type="cellIs" dxfId="42" priority="207" operator="equal">
      <formula>1</formula>
    </cfRule>
    <cfRule type="cellIs" dxfId="41" priority="208" operator="equal">
      <formula>0</formula>
    </cfRule>
  </conditionalFormatting>
  <conditionalFormatting sqref="J6:K6">
    <cfRule type="cellIs" dxfId="40" priority="54" operator="equal">
      <formula>9</formula>
    </cfRule>
    <cfRule type="cellIs" dxfId="39" priority="55" operator="equal">
      <formula>8</formula>
    </cfRule>
    <cfRule type="cellIs" dxfId="38" priority="56" operator="equal">
      <formula>7</formula>
    </cfRule>
    <cfRule type="cellIs" dxfId="37" priority="57" operator="equal">
      <formula>6</formula>
    </cfRule>
    <cfRule type="cellIs" dxfId="36" priority="193" operator="equal">
      <formula>5</formula>
    </cfRule>
    <cfRule type="cellIs" dxfId="35" priority="194" operator="equal">
      <formula>4</formula>
    </cfRule>
    <cfRule type="cellIs" dxfId="34" priority="195" operator="equal">
      <formula>3</formula>
    </cfRule>
    <cfRule type="cellIs" dxfId="33" priority="196" operator="equal">
      <formula>2</formula>
    </cfRule>
    <cfRule type="cellIs" dxfId="32" priority="197" operator="equal">
      <formula>1</formula>
    </cfRule>
    <cfRule type="cellIs" dxfId="31" priority="198" operator="equal">
      <formula>0</formula>
    </cfRule>
  </conditionalFormatting>
  <conditionalFormatting sqref="M6:N6">
    <cfRule type="cellIs" dxfId="30" priority="46" operator="equal">
      <formula>10000000</formula>
    </cfRule>
    <cfRule type="cellIs" dxfId="29" priority="47" operator="equal">
      <formula>1000000</formula>
    </cfRule>
    <cfRule type="cellIs" dxfId="28" priority="48" operator="equal">
      <formula>100000</formula>
    </cfRule>
    <cfRule type="cellIs" dxfId="27" priority="49" operator="equal">
      <formula>10000</formula>
    </cfRule>
    <cfRule type="cellIs" dxfId="26" priority="50" operator="equal">
      <formula>1000</formula>
    </cfRule>
    <cfRule type="cellIs" dxfId="25" priority="51" operator="equal">
      <formula>100</formula>
    </cfRule>
    <cfRule type="cellIs" dxfId="24" priority="52" operator="equal">
      <formula>10</formula>
    </cfRule>
    <cfRule type="cellIs" dxfId="23" priority="53" operator="equal">
      <formula>1</formula>
    </cfRule>
  </conditionalFormatting>
  <conditionalFormatting sqref="C32:E32 C30:E30">
    <cfRule type="cellIs" dxfId="22" priority="24" operator="equal">
      <formula>9</formula>
    </cfRule>
    <cfRule type="cellIs" dxfId="21" priority="25" operator="equal">
      <formula>8</formula>
    </cfRule>
    <cfRule type="cellIs" dxfId="20" priority="26" operator="equal">
      <formula>7</formula>
    </cfRule>
    <cfRule type="cellIs" dxfId="19" priority="27" operator="equal">
      <formula>6</formula>
    </cfRule>
    <cfRule type="cellIs" dxfId="18" priority="28" operator="equal">
      <formula>5</formula>
    </cfRule>
    <cfRule type="cellIs" dxfId="17" priority="29" operator="equal">
      <formula>4</formula>
    </cfRule>
    <cfRule type="cellIs" dxfId="16" priority="30" operator="equal">
      <formula>3</formula>
    </cfRule>
    <cfRule type="cellIs" dxfId="15" priority="31" operator="equal">
      <formula>2</formula>
    </cfRule>
    <cfRule type="cellIs" dxfId="14" priority="32" operator="equal">
      <formula>1</formula>
    </cfRule>
    <cfRule type="cellIs" dxfId="13" priority="33" operator="equal">
      <formula>0</formula>
    </cfRule>
  </conditionalFormatting>
  <conditionalFormatting sqref="F35">
    <cfRule type="cellIs" dxfId="12" priority="11" operator="greaterThan">
      <formula>500</formula>
    </cfRule>
    <cfRule type="cellIs" dxfId="11" priority="12" operator="between">
      <formula>251</formula>
      <formula>500</formula>
    </cfRule>
    <cfRule type="cellIs" dxfId="10" priority="13" operator="between">
      <formula>0</formula>
      <formula>250</formula>
    </cfRule>
  </conditionalFormatting>
  <dataValidations count="2">
    <dataValidation type="list" allowBlank="1" showInputMessage="1" showErrorMessage="1" sqref="L24">
      <formula1>$J$27:$J$35</formula1>
    </dataValidation>
    <dataValidation type="list" allowBlank="1" showInputMessage="1" showErrorMessage="1" sqref="J5:M5">
      <formula1>Couleur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J10"/>
  <sheetViews>
    <sheetView workbookViewId="0">
      <selection activeCell="C11" sqref="C11"/>
    </sheetView>
  </sheetViews>
  <sheetFormatPr baseColWidth="10" defaultRowHeight="15"/>
  <cols>
    <col min="3" max="3" width="16.7109375" customWidth="1"/>
    <col min="4" max="4" width="6.7109375" customWidth="1"/>
    <col min="5" max="5" width="4.7109375" customWidth="1"/>
    <col min="6" max="10" width="2.7109375" customWidth="1"/>
  </cols>
  <sheetData>
    <row r="4" spans="2:10">
      <c r="B4" s="126" t="s">
        <v>66</v>
      </c>
    </row>
    <row r="5" spans="2:10">
      <c r="B5" s="154" t="s">
        <v>69</v>
      </c>
      <c r="C5" s="126" t="s">
        <v>36</v>
      </c>
      <c r="D5">
        <v>2</v>
      </c>
      <c r="E5" t="s">
        <v>39</v>
      </c>
    </row>
    <row r="6" spans="2:10">
      <c r="B6" s="154"/>
      <c r="C6" s="126" t="s">
        <v>67</v>
      </c>
      <c r="D6">
        <v>20</v>
      </c>
      <c r="E6" t="s">
        <v>38</v>
      </c>
    </row>
    <row r="7" spans="2:10" ht="15.75" thickBot="1">
      <c r="C7" s="126" t="s">
        <v>68</v>
      </c>
      <c r="D7">
        <v>12</v>
      </c>
      <c r="E7" t="s">
        <v>39</v>
      </c>
    </row>
    <row r="8" spans="2:10" ht="15.75" thickBot="1">
      <c r="C8" s="126" t="s">
        <v>18</v>
      </c>
      <c r="D8" s="127">
        <v>510</v>
      </c>
      <c r="E8" s="5" t="s">
        <v>41</v>
      </c>
      <c r="F8" s="5"/>
      <c r="G8" s="7">
        <v>5</v>
      </c>
      <c r="H8" s="7">
        <v>1</v>
      </c>
      <c r="I8" s="7">
        <v>1</v>
      </c>
      <c r="J8" s="125"/>
    </row>
    <row r="9" spans="2:10" ht="15.75" thickBot="1">
      <c r="C9" s="126" t="s">
        <v>8</v>
      </c>
      <c r="D9" s="127">
        <v>1.2</v>
      </c>
      <c r="E9" s="5" t="s">
        <v>42</v>
      </c>
      <c r="F9" s="5"/>
      <c r="G9" s="8">
        <v>1</v>
      </c>
      <c r="H9" s="7">
        <v>2</v>
      </c>
      <c r="I9" s="7">
        <v>2</v>
      </c>
      <c r="J9" s="125"/>
    </row>
    <row r="10" spans="2:10" ht="15.75" thickBot="1">
      <c r="C10" s="126" t="s">
        <v>40</v>
      </c>
      <c r="D10" s="127">
        <v>1.2</v>
      </c>
      <c r="E10" s="5" t="s">
        <v>42</v>
      </c>
      <c r="F10" s="5"/>
      <c r="G10" s="8">
        <v>1</v>
      </c>
      <c r="H10" s="7">
        <v>2</v>
      </c>
      <c r="I10" s="7">
        <v>2</v>
      </c>
      <c r="J10" s="125"/>
    </row>
  </sheetData>
  <mergeCells count="1">
    <mergeCell ref="B5:B6"/>
  </mergeCells>
  <conditionalFormatting sqref="G8:I10">
    <cfRule type="cellIs" dxfId="9" priority="21" operator="equal">
      <formula>9</formula>
    </cfRule>
    <cfRule type="cellIs" dxfId="8" priority="22" operator="equal">
      <formula>8</formula>
    </cfRule>
    <cfRule type="cellIs" dxfId="7" priority="23" operator="equal">
      <formula>7</formula>
    </cfRule>
    <cfRule type="cellIs" dxfId="6" priority="24" operator="equal">
      <formula>6</formula>
    </cfRule>
    <cfRule type="cellIs" dxfId="5" priority="25" operator="equal">
      <formula>5</formula>
    </cfRule>
    <cfRule type="cellIs" dxfId="4" priority="26" operator="equal">
      <formula>4</formula>
    </cfRule>
    <cfRule type="cellIs" dxfId="3" priority="27" operator="equal">
      <formula>3</formula>
    </cfRule>
    <cfRule type="cellIs" dxfId="2" priority="28" operator="equal">
      <formula>2</formula>
    </cfRule>
    <cfRule type="cellIs" dxfId="1" priority="29" operator="equal">
      <formula>1</formula>
    </cfRule>
    <cfRule type="cellIs" dxfId="0" priority="30" operator="equal">
      <formula>0</formula>
    </cfRule>
  </conditionalFormatting>
  <dataValidations count="1">
    <dataValidation type="list" allowBlank="1" showInputMessage="1" showErrorMessage="1" sqref="E8:E10">
      <formula1>"Ω,KΩ,MΩ"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Couleur</vt:lpstr>
      <vt:lpstr>E_24</vt:lpstr>
      <vt:lpstr>Std_1</vt:lpstr>
      <vt:lpstr>Std_10</vt:lpstr>
      <vt:lpstr>Std_100</vt:lpstr>
      <vt:lpstr>Std_100K</vt:lpstr>
      <vt:lpstr>Std_100M</vt:lpstr>
      <vt:lpstr>Std_10K</vt:lpstr>
      <vt:lpstr>Std_10M</vt:lpstr>
      <vt:lpstr>Std_1K</vt:lpstr>
      <vt:lpstr>Std_1M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PaulXpress</cp:lastModifiedBy>
  <dcterms:created xsi:type="dcterms:W3CDTF">2015-10-04T13:59:48Z</dcterms:created>
  <dcterms:modified xsi:type="dcterms:W3CDTF">2019-05-11T11:23:38Z</dcterms:modified>
</cp:coreProperties>
</file>