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30" windowWidth="22110" windowHeight="9555" activeTab="1"/>
  </bookViews>
  <sheets>
    <sheet name="Code couleur" sheetId="4" r:id="rId1"/>
    <sheet name="Condo" sheetId="5" r:id="rId2"/>
    <sheet name="Feuil2" sheetId="6" r:id="rId3"/>
  </sheets>
  <definedNames>
    <definedName name="Couleur" localSheetId="2">#REF!</definedName>
    <definedName name="Couleur">#REF!</definedName>
    <definedName name="E_24" localSheetId="2">#REF!</definedName>
    <definedName name="E_24">#REF!</definedName>
    <definedName name="Std_1" localSheetId="2">#REF!</definedName>
    <definedName name="Std_1">'Code couleur'!$Q$3:$Q$26</definedName>
    <definedName name="Std_10" localSheetId="2">#REF!</definedName>
    <definedName name="Std_10">'Code couleur'!$X$3:$X$26</definedName>
    <definedName name="Std_100" localSheetId="2">#REF!</definedName>
    <definedName name="Std_100">'Code couleur'!$AE$3:$AE$26</definedName>
    <definedName name="Table" localSheetId="2">#REF!</definedName>
    <definedName name="Table">#REF!</definedName>
  </definedNames>
  <calcPr calcId="125725"/>
</workbook>
</file>

<file path=xl/calcChain.xml><?xml version="1.0" encoding="utf-8"?>
<calcChain xmlns="http://schemas.openxmlformats.org/spreadsheetml/2006/main">
  <c r="J27" i="4"/>
  <c r="D17"/>
  <c r="D18" s="1"/>
  <c r="G17"/>
  <c r="G18" s="1"/>
  <c r="J17"/>
  <c r="K18" s="1"/>
  <c r="M22"/>
  <c r="I30"/>
  <c r="J18" l="1"/>
  <c r="K16" s="1"/>
  <c r="M30"/>
  <c r="J30" s="1"/>
  <c r="L24"/>
  <c r="L30" l="1"/>
  <c r="L31" s="1"/>
  <c r="J34"/>
  <c r="J33"/>
  <c r="J35" s="1"/>
  <c r="M31"/>
  <c r="J31" s="1"/>
  <c r="J32" l="1"/>
  <c r="G32"/>
  <c r="H32"/>
  <c r="J36"/>
  <c r="J37" l="1"/>
  <c r="K37"/>
</calcChain>
</file>

<file path=xl/sharedStrings.xml><?xml version="1.0" encoding="utf-8"?>
<sst xmlns="http://schemas.openxmlformats.org/spreadsheetml/2006/main" count="378" uniqueCount="112">
  <si>
    <t>Combinée --&gt;</t>
  </si>
  <si>
    <t>V</t>
  </si>
  <si>
    <t>Bleu_430nm</t>
  </si>
  <si>
    <t>Dans une résistance la puissance électrique est égale à la puissance dissipée par effet Joule. Autrement dit, toute l'énergie électrique reçue est convertie sous forme de chaleur.</t>
  </si>
  <si>
    <t>globale</t>
  </si>
  <si>
    <t>UltraViolet</t>
  </si>
  <si>
    <t>W</t>
  </si>
  <si>
    <t xml:space="preserve">Puissance standard : </t>
  </si>
  <si>
    <t>par LED</t>
  </si>
  <si>
    <t>Blanc</t>
  </si>
  <si>
    <t>mW</t>
  </si>
  <si>
    <t xml:space="preserve">Puissance dissipée par la résistance : </t>
  </si>
  <si>
    <t>Bleu</t>
  </si>
  <si>
    <t xml:space="preserve">Puissance dissipée par la/les LED : </t>
  </si>
  <si>
    <t>Combinée</t>
  </si>
  <si>
    <t>Vert</t>
  </si>
  <si>
    <t>mA</t>
  </si>
  <si>
    <t xml:space="preserve">Courant total (It) : </t>
  </si>
  <si>
    <t>Parallèle</t>
  </si>
  <si>
    <t>Jaune</t>
  </si>
  <si>
    <t xml:space="preserve">Courant par branche (Ib) : </t>
  </si>
  <si>
    <t>Série</t>
  </si>
  <si>
    <t>Orange</t>
  </si>
  <si>
    <t xml:space="preserve">Couleurs : </t>
  </si>
  <si>
    <t>Rouge</t>
  </si>
  <si>
    <t xml:space="preserve">Valeur standard : </t>
  </si>
  <si>
    <t>InfraRouge</t>
  </si>
  <si>
    <t>Parallèle 1 résistance globale</t>
  </si>
  <si>
    <t>Parallèle 1 résistance par LED</t>
  </si>
  <si>
    <t>Tension de seuil des LED</t>
  </si>
  <si>
    <t xml:space="preserve">Courant maxi par LED : </t>
  </si>
  <si>
    <r>
      <t>Tension de seuil (V</t>
    </r>
    <r>
      <rPr>
        <vertAlign val="subscript"/>
        <sz val="12"/>
        <color theme="1"/>
        <rFont val="Calibri"/>
        <family val="2"/>
        <scheme val="minor"/>
      </rPr>
      <t>s</t>
    </r>
    <r>
      <rPr>
        <sz val="12"/>
        <color theme="1"/>
        <rFont val="Calibri"/>
        <family val="2"/>
        <scheme val="minor"/>
      </rPr>
      <t xml:space="preserve">) : </t>
    </r>
  </si>
  <si>
    <t>MΩ</t>
  </si>
  <si>
    <t>KΩ</t>
  </si>
  <si>
    <t>Ω</t>
  </si>
  <si>
    <r>
      <t>Tension d'alimentation (V</t>
    </r>
    <r>
      <rPr>
        <vertAlign val="subscript"/>
        <sz val="12"/>
        <color theme="1"/>
        <rFont val="Calibri"/>
        <family val="2"/>
        <scheme val="minor"/>
      </rPr>
      <t>a</t>
    </r>
    <r>
      <rPr>
        <sz val="12"/>
        <color theme="1"/>
        <rFont val="Calibri"/>
        <family val="2"/>
        <scheme val="minor"/>
      </rPr>
      <t xml:space="preserve">) : </t>
    </r>
  </si>
  <si>
    <t xml:space="preserve">Si parallèle, 1 résistance : </t>
  </si>
  <si>
    <t xml:space="preserve">Connexion : </t>
  </si>
  <si>
    <t xml:space="preserve">Type de LED : </t>
  </si>
  <si>
    <t xml:space="preserve">Nombre de LED : </t>
  </si>
  <si>
    <t>Calcul de la résistance pour l'alimentation des LED</t>
  </si>
  <si>
    <t xml:space="preserve">Valeur : </t>
  </si>
  <si>
    <t>10M</t>
  </si>
  <si>
    <t>1M</t>
  </si>
  <si>
    <t>X</t>
  </si>
  <si>
    <t>100K</t>
  </si>
  <si>
    <t>10K</t>
  </si>
  <si>
    <t>1K</t>
  </si>
  <si>
    <t>Or</t>
  </si>
  <si>
    <t>bague</t>
  </si>
  <si>
    <t>Argent</t>
  </si>
  <si>
    <r>
      <t>2</t>
    </r>
    <r>
      <rPr>
        <b/>
        <vertAlign val="superscript"/>
        <sz val="11"/>
        <color theme="1"/>
        <rFont val="Calibri"/>
        <family val="2"/>
        <scheme val="minor"/>
      </rPr>
      <t xml:space="preserve">ème </t>
    </r>
  </si>
  <si>
    <r>
      <t>1</t>
    </r>
    <r>
      <rPr>
        <b/>
        <vertAlign val="superscript"/>
        <sz val="11"/>
        <color theme="1"/>
        <rFont val="Calibri"/>
        <family val="2"/>
        <scheme val="minor"/>
      </rPr>
      <t xml:space="preserve">er </t>
    </r>
  </si>
  <si>
    <r>
      <t>4</t>
    </r>
    <r>
      <rPr>
        <b/>
        <vertAlign val="superscript"/>
        <sz val="11"/>
        <color theme="1"/>
        <rFont val="Calibri"/>
        <family val="2"/>
        <scheme val="minor"/>
      </rPr>
      <t xml:space="preserve">ème </t>
    </r>
  </si>
  <si>
    <r>
      <t>3</t>
    </r>
    <r>
      <rPr>
        <b/>
        <vertAlign val="superscript"/>
        <sz val="11"/>
        <color theme="1"/>
        <rFont val="Calibri"/>
        <family val="2"/>
        <scheme val="minor"/>
      </rPr>
      <t xml:space="preserve">ème </t>
    </r>
  </si>
  <si>
    <t>Code de couleur des résistances</t>
  </si>
  <si>
    <t>Noir</t>
  </si>
  <si>
    <t>Brun</t>
  </si>
  <si>
    <t>Violet</t>
  </si>
  <si>
    <t>Gris</t>
  </si>
  <si>
    <t>F</t>
  </si>
  <si>
    <t>mF</t>
  </si>
  <si>
    <t>μF</t>
  </si>
  <si>
    <t>nF</t>
  </si>
  <si>
    <t>pF</t>
  </si>
  <si>
    <t>Farad</t>
  </si>
  <si>
    <t>Pico
Farad</t>
  </si>
  <si>
    <t>Nano
Farad</t>
  </si>
  <si>
    <t>Micro
Farad</t>
  </si>
  <si>
    <t>Milli
Farad</t>
  </si>
  <si>
    <r>
      <t>10</t>
    </r>
    <r>
      <rPr>
        <vertAlign val="superscript"/>
        <sz val="14"/>
        <color theme="1"/>
        <rFont val="Calibri"/>
        <family val="2"/>
        <scheme val="minor"/>
      </rPr>
      <t>3</t>
    </r>
  </si>
  <si>
    <r>
      <t>10</t>
    </r>
    <r>
      <rPr>
        <vertAlign val="superscript"/>
        <sz val="14"/>
        <color theme="1"/>
        <rFont val="Calibri"/>
        <family val="2"/>
        <scheme val="minor"/>
      </rPr>
      <t>7</t>
    </r>
  </si>
  <si>
    <r>
      <t>10</t>
    </r>
    <r>
      <rPr>
        <vertAlign val="superscript"/>
        <sz val="14"/>
        <color theme="1"/>
        <rFont val="Calibri"/>
        <family val="2"/>
        <scheme val="minor"/>
      </rPr>
      <t>6</t>
    </r>
  </si>
  <si>
    <r>
      <t>10</t>
    </r>
    <r>
      <rPr>
        <vertAlign val="superscript"/>
        <sz val="14"/>
        <color theme="1"/>
        <rFont val="Calibri"/>
        <family val="2"/>
        <scheme val="minor"/>
      </rPr>
      <t>5</t>
    </r>
  </si>
  <si>
    <r>
      <t>10</t>
    </r>
    <r>
      <rPr>
        <vertAlign val="superscript"/>
        <sz val="14"/>
        <color theme="1"/>
        <rFont val="Calibri"/>
        <family val="2"/>
        <scheme val="minor"/>
      </rPr>
      <t>4</t>
    </r>
  </si>
  <si>
    <r>
      <t>10</t>
    </r>
    <r>
      <rPr>
        <vertAlign val="superscript"/>
        <sz val="14"/>
        <color theme="1"/>
        <rFont val="Calibri"/>
        <family val="2"/>
        <scheme val="minor"/>
      </rPr>
      <t>2</t>
    </r>
  </si>
  <si>
    <r>
      <t>10</t>
    </r>
    <r>
      <rPr>
        <vertAlign val="superscript"/>
        <sz val="14"/>
        <color theme="1"/>
        <rFont val="Calibri"/>
        <family val="2"/>
        <scheme val="minor"/>
      </rPr>
      <t>1</t>
    </r>
  </si>
  <si>
    <r>
      <t>10</t>
    </r>
    <r>
      <rPr>
        <vertAlign val="superscript"/>
        <sz val="14"/>
        <color theme="1"/>
        <rFont val="Calibri"/>
        <family val="2"/>
        <scheme val="minor"/>
      </rPr>
      <t>-1</t>
    </r>
  </si>
  <si>
    <r>
      <t>10</t>
    </r>
    <r>
      <rPr>
        <vertAlign val="superscript"/>
        <sz val="14"/>
        <color theme="1"/>
        <rFont val="Calibri"/>
        <family val="2"/>
        <scheme val="minor"/>
      </rPr>
      <t>-2</t>
    </r>
  </si>
  <si>
    <t>Marron</t>
  </si>
  <si>
    <r>
      <t>1 K</t>
    </r>
    <r>
      <rPr>
        <sz val="11"/>
        <color theme="1"/>
        <rFont val="Calibri"/>
        <family val="2"/>
      </rPr>
      <t>Ω</t>
    </r>
  </si>
  <si>
    <r>
      <t>1,2 K</t>
    </r>
    <r>
      <rPr>
        <sz val="11"/>
        <color theme="1"/>
        <rFont val="Calibri"/>
        <family val="2"/>
      </rPr>
      <t>Ω</t>
    </r>
  </si>
  <si>
    <t>24,0 V</t>
  </si>
  <si>
    <r>
      <t xml:space="preserve">680 </t>
    </r>
    <r>
      <rPr>
        <sz val="11"/>
        <color theme="1"/>
        <rFont val="Calibri"/>
        <family val="2"/>
      </rPr>
      <t>Ω</t>
    </r>
  </si>
  <si>
    <r>
      <t xml:space="preserve">820 </t>
    </r>
    <r>
      <rPr>
        <sz val="11"/>
        <color theme="1"/>
        <rFont val="Calibri"/>
        <family val="2"/>
      </rPr>
      <t>Ω</t>
    </r>
  </si>
  <si>
    <t>18,0 V</t>
  </si>
  <si>
    <r>
      <t xml:space="preserve">560 </t>
    </r>
    <r>
      <rPr>
        <sz val="11"/>
        <color theme="1"/>
        <rFont val="Calibri"/>
        <family val="2"/>
      </rPr>
      <t>Ω</t>
    </r>
  </si>
  <si>
    <t>15,0 V</t>
  </si>
  <si>
    <r>
      <t xml:space="preserve">510 </t>
    </r>
    <r>
      <rPr>
        <sz val="11"/>
        <color theme="1"/>
        <rFont val="Calibri"/>
        <family val="2"/>
      </rPr>
      <t>Ω</t>
    </r>
  </si>
  <si>
    <t>12,0 V</t>
  </si>
  <si>
    <r>
      <t xml:space="preserve">270 </t>
    </r>
    <r>
      <rPr>
        <sz val="11"/>
        <color theme="1"/>
        <rFont val="Calibri"/>
        <family val="2"/>
      </rPr>
      <t>Ω</t>
    </r>
  </si>
  <si>
    <r>
      <t xml:space="preserve">330 </t>
    </r>
    <r>
      <rPr>
        <sz val="11"/>
        <color theme="1"/>
        <rFont val="Calibri"/>
        <family val="2"/>
      </rPr>
      <t>Ω</t>
    </r>
  </si>
  <si>
    <r>
      <t xml:space="preserve">390 </t>
    </r>
    <r>
      <rPr>
        <sz val="11"/>
        <color theme="1"/>
        <rFont val="Calibri"/>
        <family val="2"/>
      </rPr>
      <t>Ω</t>
    </r>
  </si>
  <si>
    <t>9,0 V</t>
  </si>
  <si>
    <r>
      <t xml:space="preserve">120 </t>
    </r>
    <r>
      <rPr>
        <sz val="11"/>
        <color theme="1"/>
        <rFont val="Calibri"/>
        <family val="2"/>
      </rPr>
      <t>Ω</t>
    </r>
  </si>
  <si>
    <r>
      <t xml:space="preserve">200 </t>
    </r>
    <r>
      <rPr>
        <sz val="11"/>
        <color theme="1"/>
        <rFont val="Calibri"/>
        <family val="2"/>
      </rPr>
      <t>Ω</t>
    </r>
  </si>
  <si>
    <r>
      <t xml:space="preserve">220 </t>
    </r>
    <r>
      <rPr>
        <sz val="11"/>
        <color theme="1"/>
        <rFont val="Calibri"/>
        <family val="2"/>
      </rPr>
      <t>Ω</t>
    </r>
  </si>
  <si>
    <t>6,0 V</t>
  </si>
  <si>
    <r>
      <t xml:space="preserve">47 </t>
    </r>
    <r>
      <rPr>
        <sz val="11"/>
        <color theme="1"/>
        <rFont val="Calibri"/>
        <family val="2"/>
      </rPr>
      <t>Ω</t>
    </r>
  </si>
  <si>
    <t>4,5 V</t>
  </si>
  <si>
    <t>-</t>
  </si>
  <si>
    <t>3,0 V</t>
  </si>
  <si>
    <t>LED
bleue</t>
  </si>
  <si>
    <t>LED
jaune</t>
  </si>
  <si>
    <t>LED
verte</t>
  </si>
  <si>
    <t>LED
rouge</t>
  </si>
  <si>
    <t>Tension d'alimentation</t>
  </si>
  <si>
    <r>
      <t xml:space="preserve">68 </t>
    </r>
    <r>
      <rPr>
        <sz val="11"/>
        <color theme="1"/>
        <rFont val="Calibri"/>
        <family val="2"/>
      </rPr>
      <t>Ω</t>
    </r>
  </si>
  <si>
    <r>
      <t xml:space="preserve">430 </t>
    </r>
    <r>
      <rPr>
        <sz val="11"/>
        <color theme="1"/>
        <rFont val="Calibri"/>
        <family val="2"/>
      </rPr>
      <t>Ω</t>
    </r>
  </si>
  <si>
    <r>
      <t xml:space="preserve">150 </t>
    </r>
    <r>
      <rPr>
        <b/>
        <sz val="11"/>
        <color theme="1"/>
        <rFont val="Calibri"/>
        <family val="2"/>
      </rPr>
      <t>Ω</t>
    </r>
  </si>
  <si>
    <r>
      <t xml:space="preserve">120 </t>
    </r>
    <r>
      <rPr>
        <b/>
        <sz val="11"/>
        <color theme="1"/>
        <rFont val="Calibri"/>
        <family val="2"/>
      </rPr>
      <t>Ω</t>
    </r>
  </si>
  <si>
    <r>
      <t xml:space="preserve">47 </t>
    </r>
    <r>
      <rPr>
        <b/>
        <sz val="11"/>
        <color theme="1"/>
        <rFont val="Calibri"/>
        <family val="2"/>
      </rPr>
      <t>Ω</t>
    </r>
  </si>
</sst>
</file>

<file path=xl/styles.xml><?xml version="1.0" encoding="utf-8"?>
<styleSheet xmlns="http://schemas.openxmlformats.org/spreadsheetml/2006/main">
  <numFmts count="1">
    <numFmt numFmtId="164" formatCode="0.0"/>
  </numFmts>
  <fonts count="33">
    <font>
      <sz val="11"/>
      <color theme="1"/>
      <name val="Calibri"/>
      <family val="2"/>
      <scheme val="minor"/>
    </font>
    <font>
      <b/>
      <sz val="11"/>
      <color theme="0"/>
      <name val="Calibri"/>
      <family val="2"/>
      <scheme val="minor"/>
    </font>
    <font>
      <sz val="11"/>
      <color rgb="FFFF0000"/>
      <name val="Calibri"/>
      <family val="2"/>
      <scheme val="minor"/>
    </font>
    <font>
      <b/>
      <sz val="11"/>
      <color theme="1"/>
      <name val="Calibri"/>
      <family val="2"/>
      <scheme val="minor"/>
    </font>
    <font>
      <sz val="11"/>
      <color theme="1"/>
      <name val="Calibri"/>
      <family val="2"/>
    </font>
    <font>
      <b/>
      <sz val="12"/>
      <color theme="1"/>
      <name val="Calibri"/>
      <family val="2"/>
      <scheme val="minor"/>
    </font>
    <font>
      <i/>
      <sz val="9"/>
      <color theme="3" tint="-0.499984740745262"/>
      <name val="Calibri"/>
      <family val="2"/>
      <scheme val="minor"/>
    </font>
    <font>
      <i/>
      <sz val="11"/>
      <color theme="1"/>
      <name val="Calibri"/>
      <family val="2"/>
      <scheme val="minor"/>
    </font>
    <font>
      <b/>
      <sz val="11"/>
      <color theme="8" tint="0.79998168889431442"/>
      <name val="Calibri"/>
      <family val="2"/>
    </font>
    <font>
      <sz val="11"/>
      <color theme="8" tint="0.79998168889431442"/>
      <name val="Calibri"/>
      <family val="2"/>
    </font>
    <font>
      <b/>
      <sz val="11"/>
      <color theme="8" tint="0.79998168889431442"/>
      <name val="Calibri"/>
      <family val="2"/>
      <scheme val="minor"/>
    </font>
    <font>
      <sz val="11"/>
      <name val="Calibri"/>
      <family val="2"/>
      <scheme val="minor"/>
    </font>
    <font>
      <sz val="11"/>
      <color theme="8" tint="0.79998168889431442"/>
      <name val="Calibri"/>
      <family val="2"/>
      <scheme val="minor"/>
    </font>
    <font>
      <b/>
      <sz val="12"/>
      <color theme="1"/>
      <name val="Calibri"/>
      <family val="2"/>
    </font>
    <font>
      <b/>
      <sz val="11"/>
      <color theme="1"/>
      <name val="Calibri"/>
      <family val="2"/>
    </font>
    <font>
      <sz val="12"/>
      <color theme="1"/>
      <name val="Calibri"/>
      <family val="2"/>
      <scheme val="minor"/>
    </font>
    <font>
      <vertAlign val="subscript"/>
      <sz val="12"/>
      <color theme="1"/>
      <name val="Calibri"/>
      <family val="2"/>
      <scheme val="minor"/>
    </font>
    <font>
      <b/>
      <sz val="14"/>
      <color theme="1"/>
      <name val="Calibri"/>
      <family val="2"/>
    </font>
    <font>
      <sz val="11"/>
      <color theme="3" tint="0.59999389629810485"/>
      <name val="Calibri"/>
      <family val="2"/>
      <scheme val="minor"/>
    </font>
    <font>
      <b/>
      <sz val="12"/>
      <color theme="3" tint="0.59999389629810485"/>
      <name val="Calibri"/>
      <family val="2"/>
      <scheme val="minor"/>
    </font>
    <font>
      <sz val="11"/>
      <color theme="3" tint="0.79998168889431442"/>
      <name val="Calibri"/>
      <family val="2"/>
      <scheme val="minor"/>
    </font>
    <font>
      <b/>
      <sz val="12"/>
      <color rgb="FFFF0000"/>
      <name val="Calibri"/>
      <family val="2"/>
      <scheme val="minor"/>
    </font>
    <font>
      <b/>
      <sz val="12"/>
      <color theme="8" tint="0.79998168889431442"/>
      <name val="Calibri"/>
      <family val="2"/>
      <scheme val="minor"/>
    </font>
    <font>
      <b/>
      <sz val="12"/>
      <color theme="7" tint="-0.499984740745262"/>
      <name val="Calibri"/>
      <family val="2"/>
      <scheme val="minor"/>
    </font>
    <font>
      <b/>
      <sz val="11"/>
      <name val="Calibri"/>
      <family val="2"/>
      <scheme val="minor"/>
    </font>
    <font>
      <b/>
      <sz val="12"/>
      <name val="Calibri"/>
      <family val="2"/>
      <scheme val="minor"/>
    </font>
    <font>
      <b/>
      <sz val="12"/>
      <color theme="0"/>
      <name val="Calibri"/>
      <family val="2"/>
      <scheme val="minor"/>
    </font>
    <font>
      <b/>
      <vertAlign val="superscript"/>
      <sz val="11"/>
      <color theme="1"/>
      <name val="Calibri"/>
      <family val="2"/>
      <scheme val="minor"/>
    </font>
    <font>
      <b/>
      <sz val="14"/>
      <color theme="1"/>
      <name val="Calibri"/>
      <family val="2"/>
      <scheme val="minor"/>
    </font>
    <font>
      <sz val="11"/>
      <color rgb="FFFF0000"/>
      <name val="Calibri"/>
      <family val="2"/>
    </font>
    <font>
      <sz val="14"/>
      <color theme="1"/>
      <name val="Calibri"/>
      <family val="2"/>
      <scheme val="minor"/>
    </font>
    <font>
      <vertAlign val="superscript"/>
      <sz val="14"/>
      <color theme="1"/>
      <name val="Calibri"/>
      <family val="2"/>
      <scheme val="minor"/>
    </font>
    <font>
      <sz val="14"/>
      <color theme="0"/>
      <name val="Calibri"/>
      <family val="2"/>
      <scheme val="minor"/>
    </font>
  </fonts>
  <fills count="19">
    <fill>
      <patternFill patternType="none"/>
    </fill>
    <fill>
      <patternFill patternType="gray125"/>
    </fill>
    <fill>
      <patternFill patternType="solid">
        <fgColor theme="3" tint="0.59999389629810485"/>
        <bgColor indexed="64"/>
      </patternFill>
    </fill>
    <fill>
      <patternFill patternType="solid">
        <fgColor theme="8" tint="0.79998168889431442"/>
        <bgColor indexed="64"/>
      </patternFill>
    </fill>
    <fill>
      <patternFill patternType="solid">
        <fgColor rgb="FFFFCC00"/>
        <bgColor indexed="64"/>
      </patternFill>
    </fill>
    <fill>
      <patternFill patternType="solid">
        <fgColor theme="1"/>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0" tint="-0.34998626667073579"/>
        <bgColor indexed="64"/>
      </patternFill>
    </fill>
    <fill>
      <patternFill patternType="solid">
        <fgColor rgb="FF9900FF"/>
        <bgColor indexed="64"/>
      </patternFill>
    </fill>
    <fill>
      <patternFill patternType="solid">
        <fgColor rgb="FF0066FF"/>
        <bgColor indexed="64"/>
      </patternFill>
    </fill>
    <fill>
      <patternFill patternType="solid">
        <fgColor rgb="FF33CC33"/>
        <bgColor indexed="64"/>
      </patternFill>
    </fill>
    <fill>
      <patternFill patternType="solid">
        <fgColor rgb="FFFFFF00"/>
        <bgColor indexed="64"/>
      </patternFill>
    </fill>
    <fill>
      <patternFill patternType="solid">
        <fgColor rgb="FFFF9933"/>
        <bgColor indexed="64"/>
      </patternFill>
    </fill>
    <fill>
      <patternFill patternType="solid">
        <fgColor rgb="FF996600"/>
        <bgColor indexed="64"/>
      </patternFill>
    </fill>
    <fill>
      <patternFill patternType="solid">
        <fgColor rgb="FFFF0000"/>
        <bgColor indexed="64"/>
      </patternFill>
    </fill>
    <fill>
      <patternFill patternType="solid">
        <fgColor theme="0" tint="-0.249977111117893"/>
        <bgColor indexed="64"/>
      </patternFill>
    </fill>
    <fill>
      <patternFill patternType="solid">
        <fgColor theme="0" tint="-0.24994659260841701"/>
        <bgColor indexed="64"/>
      </patternFill>
    </fill>
    <fill>
      <patternFill patternType="solid">
        <fgColor rgb="FFFF9900"/>
        <bgColor indexed="64"/>
      </patternFill>
    </fill>
  </fills>
  <borders count="52">
    <border>
      <left/>
      <right/>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theme="0"/>
      </left>
      <right style="medium">
        <color theme="0"/>
      </right>
      <top style="medium">
        <color theme="0"/>
      </top>
      <bottom style="medium">
        <color theme="0"/>
      </bottom>
      <diagonal/>
    </border>
    <border>
      <left/>
      <right style="medium">
        <color theme="0"/>
      </right>
      <top style="medium">
        <color theme="0"/>
      </top>
      <bottom style="medium">
        <color theme="0"/>
      </bottom>
      <diagonal/>
    </border>
    <border>
      <left style="thin">
        <color theme="0"/>
      </left>
      <right/>
      <top style="medium">
        <color theme="0"/>
      </top>
      <bottom style="medium">
        <color theme="0"/>
      </bottom>
      <diagonal/>
    </border>
    <border>
      <left style="medium">
        <color theme="0"/>
      </left>
      <right style="thin">
        <color theme="0"/>
      </right>
      <top style="medium">
        <color theme="0"/>
      </top>
      <bottom style="medium">
        <color theme="0"/>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theme="0"/>
      </left>
      <right style="medium">
        <color indexed="64"/>
      </right>
      <top style="medium">
        <color theme="0"/>
      </top>
      <bottom style="medium">
        <color indexed="64"/>
      </bottom>
      <diagonal/>
    </border>
    <border>
      <left style="medium">
        <color theme="0"/>
      </left>
      <right style="medium">
        <color theme="0"/>
      </right>
      <top style="medium">
        <color theme="0"/>
      </top>
      <bottom style="medium">
        <color indexed="64"/>
      </bottom>
      <diagonal/>
    </border>
    <border>
      <left/>
      <right style="medium">
        <color theme="0"/>
      </right>
      <top style="thin">
        <color indexed="64"/>
      </top>
      <bottom style="medium">
        <color indexed="64"/>
      </bottom>
      <diagonal/>
    </border>
    <border>
      <left style="medium">
        <color theme="0"/>
      </left>
      <right style="medium">
        <color indexed="64"/>
      </right>
      <top style="medium">
        <color theme="0"/>
      </top>
      <bottom style="medium">
        <color theme="0"/>
      </bottom>
      <diagonal/>
    </border>
    <border>
      <left style="medium">
        <color theme="0"/>
      </left>
      <right style="medium">
        <color theme="0"/>
      </right>
      <top style="medium">
        <color theme="0"/>
      </top>
      <bottom style="medium">
        <color theme="0"/>
      </bottom>
      <diagonal/>
    </border>
    <border>
      <left/>
      <right style="medium">
        <color theme="0"/>
      </right>
      <top style="thin">
        <color indexed="64"/>
      </top>
      <bottom style="thin">
        <color indexed="64"/>
      </bottom>
      <diagonal/>
    </border>
    <border>
      <left/>
      <right style="medium">
        <color auto="1"/>
      </right>
      <top style="medium">
        <color auto="1"/>
      </top>
      <bottom style="medium">
        <color auto="1"/>
      </bottom>
      <diagonal/>
    </border>
    <border>
      <left style="medium">
        <color indexed="64"/>
      </left>
      <right/>
      <top style="medium">
        <color indexed="64"/>
      </top>
      <bottom style="medium">
        <color indexed="64"/>
      </bottom>
      <diagonal/>
    </border>
    <border>
      <left style="medium">
        <color auto="1"/>
      </left>
      <right style="medium">
        <color auto="1"/>
      </right>
      <top style="medium">
        <color auto="1"/>
      </top>
      <bottom style="medium">
        <color auto="1"/>
      </bottom>
      <diagonal/>
    </border>
    <border>
      <left style="medium">
        <color indexed="64"/>
      </left>
      <right style="medium">
        <color indexed="64"/>
      </right>
      <top style="thin">
        <color indexed="64"/>
      </top>
      <bottom style="medium">
        <color indexed="64"/>
      </bottom>
      <diagonal/>
    </border>
    <border>
      <left style="medium">
        <color auto="1"/>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top/>
      <bottom style="medium">
        <color auto="1"/>
      </bottom>
      <diagonal/>
    </border>
    <border>
      <left style="medium">
        <color theme="0"/>
      </left>
      <right style="medium">
        <color indexed="64"/>
      </right>
      <top style="medium">
        <color indexed="64"/>
      </top>
      <bottom style="medium">
        <color theme="0"/>
      </bottom>
      <diagonal/>
    </border>
    <border>
      <left style="medium">
        <color theme="0"/>
      </left>
      <right style="medium">
        <color theme="0"/>
      </right>
      <top style="medium">
        <color indexed="64"/>
      </top>
      <bottom style="medium">
        <color theme="0"/>
      </bottom>
      <diagonal/>
    </border>
    <border>
      <left/>
      <right style="medium">
        <color theme="0"/>
      </right>
      <top style="medium">
        <color indexed="64"/>
      </top>
      <bottom style="thin">
        <color indexed="64"/>
      </bottom>
      <diagonal/>
    </border>
    <border>
      <left/>
      <right/>
      <top style="thin">
        <color indexed="64"/>
      </top>
      <bottom style="thin">
        <color indexed="64"/>
      </bottom>
      <diagonal/>
    </border>
    <border>
      <left/>
      <right style="medium">
        <color indexed="64"/>
      </right>
      <top style="medium">
        <color indexed="64"/>
      </top>
      <bottom style="medium">
        <color theme="0"/>
      </bottom>
      <diagonal/>
    </border>
    <border>
      <left/>
      <right style="medium">
        <color indexed="64"/>
      </right>
      <top style="medium">
        <color theme="0"/>
      </top>
      <bottom style="medium">
        <color theme="0"/>
      </bottom>
      <diagonal/>
    </border>
    <border>
      <left/>
      <right style="medium">
        <color indexed="64"/>
      </right>
      <top style="medium">
        <color theme="0"/>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thick">
        <color theme="0"/>
      </right>
      <top style="medium">
        <color indexed="64"/>
      </top>
      <bottom style="thick">
        <color theme="0"/>
      </bottom>
      <diagonal/>
    </border>
    <border>
      <left style="thick">
        <color theme="0"/>
      </left>
      <right style="thick">
        <color theme="0"/>
      </right>
      <top style="medium">
        <color indexed="64"/>
      </top>
      <bottom style="thick">
        <color theme="0"/>
      </bottom>
      <diagonal/>
    </border>
    <border>
      <left style="thick">
        <color theme="0"/>
      </left>
      <right style="medium">
        <color indexed="64"/>
      </right>
      <top style="medium">
        <color indexed="64"/>
      </top>
      <bottom style="thick">
        <color theme="0"/>
      </bottom>
      <diagonal/>
    </border>
    <border>
      <left/>
      <right style="thick">
        <color theme="0"/>
      </right>
      <top style="medium">
        <color indexed="64"/>
      </top>
      <bottom style="thick">
        <color theme="0"/>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theme="0"/>
      </left>
      <right style="medium">
        <color theme="0"/>
      </right>
      <top style="medium">
        <color indexed="64"/>
      </top>
      <bottom style="medium">
        <color indexed="64"/>
      </bottom>
      <diagonal/>
    </border>
    <border>
      <left style="medium">
        <color theme="0"/>
      </left>
      <right style="medium">
        <color indexed="64"/>
      </right>
      <top style="medium">
        <color indexed="64"/>
      </top>
      <bottom style="medium">
        <color indexed="64"/>
      </bottom>
      <diagonal/>
    </border>
  </borders>
  <cellStyleXfs count="2">
    <xf numFmtId="0" fontId="0" fillId="0" borderId="0"/>
    <xf numFmtId="0" fontId="4" fillId="0" borderId="0"/>
  </cellStyleXfs>
  <cellXfs count="202">
    <xf numFmtId="0" fontId="0" fillId="0" borderId="0" xfId="0"/>
    <xf numFmtId="0" fontId="4" fillId="0" borderId="0" xfId="1" applyAlignment="1">
      <alignment horizontal="center"/>
    </xf>
    <xf numFmtId="0" fontId="4" fillId="0" borderId="0" xfId="1" applyAlignment="1">
      <alignment horizontal="left"/>
    </xf>
    <xf numFmtId="0" fontId="4" fillId="0" borderId="0" xfId="1" applyNumberFormat="1" applyAlignment="1"/>
    <xf numFmtId="0" fontId="4" fillId="0" borderId="0" xfId="1"/>
    <xf numFmtId="0" fontId="0" fillId="0" borderId="0" xfId="0" applyFont="1" applyAlignment="1">
      <alignment horizontal="center"/>
    </xf>
    <xf numFmtId="0" fontId="0" fillId="0" borderId="0" xfId="0" applyAlignment="1">
      <alignment horizontal="center"/>
    </xf>
    <xf numFmtId="0" fontId="5" fillId="0" borderId="0" xfId="0" applyFont="1" applyAlignment="1">
      <alignment horizontal="center"/>
    </xf>
    <xf numFmtId="0" fontId="0" fillId="2" borderId="0" xfId="0" applyFill="1"/>
    <xf numFmtId="0" fontId="4" fillId="2" borderId="0" xfId="1" applyFill="1" applyAlignment="1">
      <alignment horizontal="center"/>
    </xf>
    <xf numFmtId="0" fontId="4" fillId="2" borderId="0" xfId="1" applyFill="1" applyAlignment="1">
      <alignment horizontal="left"/>
    </xf>
    <xf numFmtId="0" fontId="4" fillId="2" borderId="0" xfId="1" applyNumberFormat="1" applyFill="1" applyAlignment="1"/>
    <xf numFmtId="0" fontId="4" fillId="2" borderId="0" xfId="1" applyFill="1"/>
    <xf numFmtId="0" fontId="0" fillId="2" borderId="0" xfId="0" applyFont="1" applyFill="1" applyAlignment="1">
      <alignment horizontal="center"/>
    </xf>
    <xf numFmtId="0" fontId="0" fillId="2" borderId="0" xfId="0" applyFill="1" applyAlignment="1">
      <alignment horizontal="center"/>
    </xf>
    <xf numFmtId="0" fontId="5" fillId="2" borderId="0" xfId="0" applyFont="1" applyFill="1" applyAlignment="1">
      <alignment horizontal="center"/>
    </xf>
    <xf numFmtId="0" fontId="0" fillId="3" borderId="0" xfId="0" applyFill="1"/>
    <xf numFmtId="0" fontId="4" fillId="3" borderId="0" xfId="1" applyFill="1" applyAlignment="1">
      <alignment horizontal="center"/>
    </xf>
    <xf numFmtId="0" fontId="4" fillId="3" borderId="0" xfId="1" applyFill="1" applyAlignment="1">
      <alignment horizontal="left"/>
    </xf>
    <xf numFmtId="0" fontId="4" fillId="3" borderId="0" xfId="1" applyNumberFormat="1" applyFill="1" applyAlignment="1"/>
    <xf numFmtId="0" fontId="4" fillId="3" borderId="0" xfId="1" applyFill="1"/>
    <xf numFmtId="0" fontId="7" fillId="3" borderId="0" xfId="0" applyFont="1" applyFill="1" applyAlignment="1">
      <alignment horizontal="right"/>
    </xf>
    <xf numFmtId="0" fontId="4" fillId="3" borderId="1" xfId="1" applyFill="1" applyBorder="1"/>
    <xf numFmtId="0" fontId="4" fillId="3" borderId="3" xfId="1" applyFill="1" applyBorder="1"/>
    <xf numFmtId="0" fontId="4" fillId="3" borderId="4" xfId="1" applyFill="1" applyBorder="1"/>
    <xf numFmtId="0" fontId="8" fillId="3" borderId="0" xfId="1" applyNumberFormat="1" applyFont="1" applyFill="1" applyAlignment="1"/>
    <xf numFmtId="0" fontId="4" fillId="3" borderId="5" xfId="1" applyFill="1" applyBorder="1"/>
    <xf numFmtId="0" fontId="4" fillId="3" borderId="7" xfId="1" applyFill="1" applyBorder="1"/>
    <xf numFmtId="0" fontId="4" fillId="3" borderId="8" xfId="1" applyFill="1" applyBorder="1"/>
    <xf numFmtId="0" fontId="2" fillId="3" borderId="0" xfId="0" applyFont="1" applyFill="1"/>
    <xf numFmtId="1" fontId="0" fillId="3" borderId="0" xfId="0" applyNumberFormat="1" applyFont="1" applyFill="1" applyAlignment="1">
      <alignment horizontal="right"/>
    </xf>
    <xf numFmtId="0" fontId="0" fillId="3" borderId="0" xfId="0" applyFont="1" applyFill="1" applyAlignment="1">
      <alignment horizontal="center"/>
    </xf>
    <xf numFmtId="0" fontId="0" fillId="3" borderId="0" xfId="0" applyFill="1" applyAlignment="1">
      <alignment horizontal="right"/>
    </xf>
    <xf numFmtId="0" fontId="0" fillId="3" borderId="0" xfId="0" applyFill="1" applyAlignment="1">
      <alignment horizontal="center"/>
    </xf>
    <xf numFmtId="0" fontId="5" fillId="3" borderId="0" xfId="0" applyFont="1" applyFill="1" applyAlignment="1">
      <alignment horizontal="center"/>
    </xf>
    <xf numFmtId="0" fontId="9" fillId="3" borderId="0" xfId="1" applyNumberFormat="1" applyFont="1" applyFill="1" applyAlignment="1"/>
    <xf numFmtId="0" fontId="10" fillId="3" borderId="0" xfId="0" applyFont="1" applyFill="1"/>
    <xf numFmtId="0" fontId="11" fillId="3" borderId="0" xfId="0" applyFont="1" applyFill="1" applyAlignment="1">
      <alignment horizontal="right"/>
    </xf>
    <xf numFmtId="0" fontId="9" fillId="3" borderId="12" xfId="1" applyFont="1" applyFill="1" applyBorder="1" applyAlignment="1">
      <alignment horizontal="center" vertical="center"/>
    </xf>
    <xf numFmtId="0" fontId="12" fillId="3" borderId="0" xfId="0" applyFont="1" applyFill="1"/>
    <xf numFmtId="0" fontId="4" fillId="3" borderId="13" xfId="1" applyFill="1" applyBorder="1"/>
    <xf numFmtId="0" fontId="4" fillId="3" borderId="15" xfId="1" applyFill="1" applyBorder="1"/>
    <xf numFmtId="0" fontId="4" fillId="3" borderId="16" xfId="1" applyFill="1" applyBorder="1"/>
    <xf numFmtId="0" fontId="0" fillId="3" borderId="0" xfId="0" applyFill="1" applyAlignment="1">
      <alignment horizontal="left"/>
    </xf>
    <xf numFmtId="0" fontId="15" fillId="3" borderId="0" xfId="0" applyFont="1" applyFill="1" applyAlignment="1">
      <alignment horizontal="right"/>
    </xf>
    <xf numFmtId="0" fontId="0" fillId="3" borderId="0" xfId="0" applyFont="1" applyFill="1"/>
    <xf numFmtId="0" fontId="5" fillId="3" borderId="0" xfId="0" applyFont="1" applyFill="1" applyAlignment="1">
      <alignment horizontal="right"/>
    </xf>
    <xf numFmtId="9" fontId="4" fillId="4" borderId="17" xfId="1" applyNumberFormat="1" applyFill="1" applyBorder="1" applyAlignment="1">
      <alignment horizontal="center"/>
    </xf>
    <xf numFmtId="0" fontId="4" fillId="0" borderId="18" xfId="1" applyBorder="1" applyAlignment="1">
      <alignment horizontal="center"/>
    </xf>
    <xf numFmtId="0" fontId="4" fillId="3" borderId="19" xfId="1" applyNumberFormat="1" applyFill="1" applyBorder="1" applyAlignment="1">
      <alignment horizontal="left" vertical="center"/>
    </xf>
    <xf numFmtId="0" fontId="4" fillId="3" borderId="4" xfId="1" applyNumberFormat="1" applyFill="1" applyBorder="1" applyAlignment="1">
      <alignment vertical="center"/>
    </xf>
    <xf numFmtId="0" fontId="4" fillId="5" borderId="18" xfId="1" applyFill="1" applyBorder="1" applyAlignment="1">
      <alignment horizontal="center"/>
    </xf>
    <xf numFmtId="9" fontId="4" fillId="4" borderId="20" xfId="1" applyNumberFormat="1" applyFill="1" applyBorder="1" applyAlignment="1">
      <alignment horizontal="center"/>
    </xf>
    <xf numFmtId="0" fontId="4" fillId="0" borderId="21" xfId="1" applyBorder="1" applyAlignment="1">
      <alignment horizontal="center"/>
    </xf>
    <xf numFmtId="0" fontId="4" fillId="3" borderId="22" xfId="1" applyNumberFormat="1" applyFill="1" applyBorder="1" applyAlignment="1">
      <alignment horizontal="left" vertical="center"/>
    </xf>
    <xf numFmtId="0" fontId="4" fillId="3" borderId="8" xfId="1" applyNumberFormat="1" applyFill="1" applyBorder="1" applyAlignment="1">
      <alignment vertical="center"/>
    </xf>
    <xf numFmtId="0" fontId="4" fillId="5" borderId="21" xfId="1" applyFill="1" applyBorder="1" applyAlignment="1">
      <alignment horizontal="center"/>
    </xf>
    <xf numFmtId="0" fontId="0" fillId="3" borderId="0" xfId="0" applyFill="1" applyAlignment="1">
      <alignment wrapText="1"/>
    </xf>
    <xf numFmtId="0" fontId="17" fillId="3" borderId="0" xfId="1" applyFont="1" applyFill="1"/>
    <xf numFmtId="0" fontId="5" fillId="3" borderId="0" xfId="0" applyFont="1" applyFill="1"/>
    <xf numFmtId="0" fontId="18" fillId="2" borderId="0" xfId="0" applyFont="1" applyFill="1"/>
    <xf numFmtId="0" fontId="19" fillId="2" borderId="0" xfId="0" applyFont="1" applyFill="1" applyAlignment="1">
      <alignment horizontal="center"/>
    </xf>
    <xf numFmtId="0" fontId="18" fillId="2" borderId="0" xfId="0" applyFont="1" applyFill="1" applyAlignment="1">
      <alignment horizontal="center"/>
    </xf>
    <xf numFmtId="0" fontId="20" fillId="3" borderId="0" xfId="0" applyFont="1" applyFill="1"/>
    <xf numFmtId="0" fontId="21" fillId="3" borderId="0" xfId="0" applyFont="1" applyFill="1" applyAlignment="1">
      <alignment horizontal="center"/>
    </xf>
    <xf numFmtId="0" fontId="22" fillId="3" borderId="0" xfId="0" applyFont="1" applyFill="1" applyAlignment="1">
      <alignment horizontal="center"/>
    </xf>
    <xf numFmtId="0" fontId="12" fillId="3" borderId="0" xfId="0" applyFont="1" applyFill="1" applyAlignment="1">
      <alignment horizontal="center"/>
    </xf>
    <xf numFmtId="0" fontId="20" fillId="3" borderId="0" xfId="0" applyFont="1" applyFill="1" applyAlignment="1">
      <alignment horizontal="center"/>
    </xf>
    <xf numFmtId="0" fontId="5" fillId="3" borderId="0" xfId="0" applyFont="1" applyFill="1" applyBorder="1" applyAlignment="1">
      <alignment horizontal="center"/>
    </xf>
    <xf numFmtId="0" fontId="5" fillId="0" borderId="25" xfId="0" applyFont="1" applyBorder="1" applyAlignment="1">
      <alignment horizontal="center"/>
    </xf>
    <xf numFmtId="0" fontId="5" fillId="7" borderId="26" xfId="0" applyFont="1" applyFill="1" applyBorder="1" applyAlignment="1" applyProtection="1">
      <alignment horizontal="center"/>
      <protection locked="0"/>
    </xf>
    <xf numFmtId="0" fontId="5" fillId="3" borderId="27" xfId="0" applyFont="1" applyFill="1" applyBorder="1" applyAlignment="1">
      <alignment horizontal="center"/>
    </xf>
    <xf numFmtId="0" fontId="5" fillId="8" borderId="25" xfId="0" applyFont="1" applyFill="1" applyBorder="1" applyAlignment="1">
      <alignment horizontal="center"/>
    </xf>
    <xf numFmtId="0" fontId="5" fillId="7" borderId="28" xfId="0" applyFont="1" applyFill="1" applyBorder="1" applyAlignment="1" applyProtection="1">
      <alignment horizontal="center"/>
      <protection locked="0"/>
    </xf>
    <xf numFmtId="0" fontId="10" fillId="3" borderId="0" xfId="0" applyFont="1" applyFill="1" applyBorder="1" applyAlignment="1">
      <alignment horizontal="center"/>
    </xf>
    <xf numFmtId="0" fontId="4" fillId="0" borderId="21" xfId="1" applyBorder="1" applyAlignment="1">
      <alignment horizontal="center" vertical="center"/>
    </xf>
    <xf numFmtId="10" fontId="3" fillId="11" borderId="25" xfId="0" applyNumberFormat="1" applyFont="1" applyFill="1" applyBorder="1" applyAlignment="1">
      <alignment horizontal="center"/>
    </xf>
    <xf numFmtId="0" fontId="3" fillId="11" borderId="23" xfId="0" applyFont="1" applyFill="1" applyBorder="1" applyAlignment="1">
      <alignment horizontal="center"/>
    </xf>
    <xf numFmtId="0" fontId="5" fillId="11" borderId="25" xfId="0" applyFont="1" applyFill="1" applyBorder="1" applyAlignment="1">
      <alignment horizontal="center"/>
    </xf>
    <xf numFmtId="0" fontId="3" fillId="12" borderId="23" xfId="0" applyFont="1" applyFill="1" applyBorder="1" applyAlignment="1">
      <alignment horizontal="center"/>
    </xf>
    <xf numFmtId="0" fontId="5" fillId="12" borderId="25" xfId="0" applyFont="1" applyFill="1" applyBorder="1" applyAlignment="1">
      <alignment horizontal="center"/>
    </xf>
    <xf numFmtId="0" fontId="3" fillId="13" borderId="23" xfId="0" applyFont="1" applyFill="1" applyBorder="1" applyAlignment="1">
      <alignment horizontal="center"/>
    </xf>
    <xf numFmtId="0" fontId="5" fillId="13" borderId="25" xfId="0" applyFont="1" applyFill="1" applyBorder="1" applyAlignment="1">
      <alignment horizontal="center"/>
    </xf>
    <xf numFmtId="0" fontId="4" fillId="14" borderId="21" xfId="1" applyFill="1" applyBorder="1" applyAlignment="1">
      <alignment horizontal="center"/>
    </xf>
    <xf numFmtId="9" fontId="24" fillId="15" borderId="25" xfId="0" applyNumberFormat="1" applyFont="1" applyFill="1" applyBorder="1" applyAlignment="1">
      <alignment horizontal="center"/>
    </xf>
    <xf numFmtId="0" fontId="24" fillId="15" borderId="23" xfId="0" applyFont="1" applyFill="1" applyBorder="1" applyAlignment="1">
      <alignment horizontal="center"/>
    </xf>
    <xf numFmtId="0" fontId="25" fillId="3" borderId="27" xfId="0" applyFont="1" applyFill="1" applyBorder="1" applyAlignment="1">
      <alignment horizontal="center"/>
    </xf>
    <xf numFmtId="0" fontId="25" fillId="15" borderId="25" xfId="0" applyFont="1" applyFill="1" applyBorder="1" applyAlignment="1">
      <alignment horizontal="center"/>
    </xf>
    <xf numFmtId="9" fontId="1" fillId="14" borderId="25" xfId="0" applyNumberFormat="1" applyFont="1" applyFill="1" applyBorder="1" applyAlignment="1">
      <alignment horizontal="center"/>
    </xf>
    <xf numFmtId="0" fontId="1" fillId="14" borderId="23" xfId="0" applyFont="1" applyFill="1" applyBorder="1" applyAlignment="1">
      <alignment horizontal="center"/>
    </xf>
    <xf numFmtId="0" fontId="26" fillId="3" borderId="27" xfId="0" applyFont="1" applyFill="1" applyBorder="1" applyAlignment="1">
      <alignment horizontal="center"/>
    </xf>
    <xf numFmtId="0" fontId="26" fillId="14" borderId="25" xfId="0" applyFont="1" applyFill="1" applyBorder="1" applyAlignment="1">
      <alignment horizontal="center"/>
    </xf>
    <xf numFmtId="0" fontId="1" fillId="5" borderId="23" xfId="0" applyFont="1" applyFill="1" applyBorder="1" applyAlignment="1">
      <alignment horizontal="center"/>
    </xf>
    <xf numFmtId="0" fontId="26" fillId="5" borderId="25" xfId="0" applyFont="1" applyFill="1" applyBorder="1" applyAlignment="1">
      <alignment horizontal="center"/>
    </xf>
    <xf numFmtId="0" fontId="5" fillId="7" borderId="29" xfId="0" applyFont="1" applyFill="1" applyBorder="1" applyAlignment="1" applyProtection="1">
      <alignment horizontal="center"/>
      <protection locked="0"/>
    </xf>
    <xf numFmtId="9" fontId="3" fillId="4" borderId="25" xfId="0" applyNumberFormat="1" applyFont="1" applyFill="1" applyBorder="1" applyAlignment="1">
      <alignment horizontal="center"/>
    </xf>
    <xf numFmtId="0" fontId="3" fillId="4" borderId="23" xfId="0" applyFont="1" applyFill="1" applyBorder="1" applyAlignment="1">
      <alignment horizontal="center"/>
    </xf>
    <xf numFmtId="9" fontId="3" fillId="16" borderId="25" xfId="0" applyNumberFormat="1" applyFont="1" applyFill="1" applyBorder="1" applyAlignment="1">
      <alignment horizontal="center"/>
    </xf>
    <xf numFmtId="0" fontId="3" fillId="16" borderId="23" xfId="0" applyFont="1" applyFill="1" applyBorder="1" applyAlignment="1">
      <alignment horizontal="center"/>
    </xf>
    <xf numFmtId="0" fontId="5" fillId="3" borderId="0" xfId="0" applyFont="1" applyFill="1" applyBorder="1" applyAlignment="1"/>
    <xf numFmtId="0" fontId="5" fillId="3" borderId="30" xfId="0" applyFont="1" applyFill="1" applyBorder="1" applyAlignment="1">
      <alignment horizontal="center"/>
    </xf>
    <xf numFmtId="0" fontId="5" fillId="3" borderId="0" xfId="0" applyFont="1" applyFill="1" applyAlignment="1">
      <alignment horizontal="center" textRotation="90"/>
    </xf>
    <xf numFmtId="0" fontId="5" fillId="3" borderId="0" xfId="0" applyFont="1" applyFill="1" applyAlignment="1">
      <alignment horizontal="center" wrapText="1"/>
    </xf>
    <xf numFmtId="9" fontId="4" fillId="4" borderId="31" xfId="1" applyNumberFormat="1" applyFill="1" applyBorder="1" applyAlignment="1">
      <alignment horizontal="center"/>
    </xf>
    <xf numFmtId="0" fontId="4" fillId="0" borderId="32" xfId="1" applyBorder="1" applyAlignment="1">
      <alignment horizontal="center"/>
    </xf>
    <xf numFmtId="0" fontId="4" fillId="5" borderId="32" xfId="1" applyFill="1" applyBorder="1" applyAlignment="1">
      <alignment horizontal="center"/>
    </xf>
    <xf numFmtId="0" fontId="4" fillId="0" borderId="32" xfId="1" applyFill="1" applyBorder="1" applyAlignment="1">
      <alignment horizontal="center" vertical="center"/>
    </xf>
    <xf numFmtId="0" fontId="4" fillId="3" borderId="33" xfId="1" applyNumberFormat="1" applyFill="1" applyBorder="1" applyAlignment="1">
      <alignment horizontal="left" vertical="center"/>
    </xf>
    <xf numFmtId="0" fontId="4" fillId="3" borderId="16" xfId="1" applyNumberFormat="1" applyFill="1" applyBorder="1" applyAlignment="1">
      <alignment vertical="center"/>
    </xf>
    <xf numFmtId="0" fontId="4" fillId="14" borderId="32" xfId="1" applyFill="1" applyBorder="1" applyAlignment="1">
      <alignment horizontal="center"/>
    </xf>
    <xf numFmtId="0" fontId="3" fillId="3" borderId="0" xfId="0" applyFont="1" applyFill="1" applyAlignment="1"/>
    <xf numFmtId="0" fontId="3" fillId="3" borderId="0" xfId="0" applyFont="1" applyFill="1" applyAlignment="1">
      <alignment horizontal="center"/>
    </xf>
    <xf numFmtId="0" fontId="4" fillId="3" borderId="30" xfId="1" applyFill="1" applyBorder="1" applyAlignment="1">
      <alignment vertical="center"/>
    </xf>
    <xf numFmtId="0" fontId="4" fillId="3" borderId="0" xfId="1" applyFill="1" applyAlignment="1">
      <alignment horizontal="left" vertical="center"/>
    </xf>
    <xf numFmtId="0" fontId="4" fillId="3" borderId="0" xfId="1" applyNumberFormat="1" applyFill="1" applyAlignment="1">
      <alignment vertical="center"/>
    </xf>
    <xf numFmtId="0" fontId="26" fillId="10" borderId="25" xfId="0" applyFont="1" applyFill="1" applyBorder="1" applyAlignment="1">
      <alignment horizontal="center"/>
    </xf>
    <xf numFmtId="0" fontId="26" fillId="9" borderId="25" xfId="0" applyFont="1" applyFill="1" applyBorder="1" applyAlignment="1">
      <alignment horizontal="center"/>
    </xf>
    <xf numFmtId="0" fontId="1" fillId="10" borderId="23" xfId="0" applyFont="1" applyFill="1" applyBorder="1" applyAlignment="1">
      <alignment horizontal="center"/>
    </xf>
    <xf numFmtId="0" fontId="1" fillId="9" borderId="23" xfId="0" applyFont="1" applyFill="1" applyBorder="1" applyAlignment="1">
      <alignment horizontal="center"/>
    </xf>
    <xf numFmtId="10" fontId="1" fillId="10" borderId="25" xfId="0" applyNumberFormat="1" applyFont="1" applyFill="1" applyBorder="1" applyAlignment="1">
      <alignment horizontal="center"/>
    </xf>
    <xf numFmtId="10" fontId="1" fillId="9" borderId="25" xfId="0" applyNumberFormat="1" applyFont="1" applyFill="1" applyBorder="1" applyAlignment="1">
      <alignment horizontal="center"/>
    </xf>
    <xf numFmtId="9" fontId="4" fillId="4" borderId="35" xfId="1" applyNumberFormat="1" applyFill="1" applyBorder="1" applyAlignment="1">
      <alignment horizontal="center"/>
    </xf>
    <xf numFmtId="9" fontId="4" fillId="4" borderId="36" xfId="1" applyNumberFormat="1" applyFill="1" applyBorder="1" applyAlignment="1">
      <alignment horizontal="center"/>
    </xf>
    <xf numFmtId="9" fontId="4" fillId="4" borderId="37" xfId="1" applyNumberFormat="1" applyFill="1" applyBorder="1" applyAlignment="1">
      <alignment horizontal="center"/>
    </xf>
    <xf numFmtId="9" fontId="4" fillId="4" borderId="32" xfId="1" applyNumberFormat="1" applyFill="1" applyBorder="1" applyAlignment="1">
      <alignment horizontal="center"/>
    </xf>
    <xf numFmtId="9" fontId="4" fillId="4" borderId="21" xfId="1" applyNumberFormat="1" applyFill="1" applyBorder="1" applyAlignment="1">
      <alignment horizontal="center"/>
    </xf>
    <xf numFmtId="9" fontId="4" fillId="4" borderId="18" xfId="1" applyNumberFormat="1" applyFill="1" applyBorder="1" applyAlignment="1">
      <alignment horizontal="center"/>
    </xf>
    <xf numFmtId="10" fontId="29" fillId="3" borderId="9" xfId="1" applyNumberFormat="1" applyFont="1" applyFill="1" applyBorder="1" applyAlignment="1">
      <alignment horizontal="center" vertical="center"/>
    </xf>
    <xf numFmtId="0" fontId="28" fillId="0" borderId="0" xfId="0" applyFont="1" applyAlignment="1">
      <alignment horizontal="center" wrapText="1"/>
    </xf>
    <xf numFmtId="0" fontId="30" fillId="0" borderId="0" xfId="0" applyFont="1" applyAlignment="1">
      <alignment horizontal="center"/>
    </xf>
    <xf numFmtId="0" fontId="30" fillId="0" borderId="0" xfId="0" applyFont="1" applyAlignment="1">
      <alignment horizontal="center" textRotation="90"/>
    </xf>
    <xf numFmtId="0" fontId="30" fillId="0" borderId="0" xfId="0" applyFont="1"/>
    <xf numFmtId="49" fontId="30" fillId="0" borderId="0" xfId="0" applyNumberFormat="1" applyFont="1" applyAlignment="1">
      <alignment horizontal="center"/>
    </xf>
    <xf numFmtId="0" fontId="30" fillId="17" borderId="0" xfId="0" applyFont="1" applyFill="1" applyAlignment="1">
      <alignment horizontal="center" textRotation="90"/>
    </xf>
    <xf numFmtId="0" fontId="30" fillId="4" borderId="0" xfId="0" applyFont="1" applyFill="1" applyAlignment="1">
      <alignment horizontal="center" textRotation="90"/>
    </xf>
    <xf numFmtId="0" fontId="32" fillId="5" borderId="0" xfId="0" applyFont="1" applyFill="1" applyAlignment="1">
      <alignment horizontal="center" textRotation="90"/>
    </xf>
    <xf numFmtId="0" fontId="32" fillId="14" borderId="0" xfId="0" applyFont="1" applyFill="1" applyAlignment="1">
      <alignment horizontal="center" textRotation="90"/>
    </xf>
    <xf numFmtId="0" fontId="30" fillId="15" borderId="0" xfId="0" applyFont="1" applyFill="1" applyAlignment="1">
      <alignment horizontal="center" textRotation="90"/>
    </xf>
    <xf numFmtId="0" fontId="30" fillId="18" borderId="0" xfId="0" applyFont="1" applyFill="1" applyAlignment="1">
      <alignment horizontal="center" textRotation="90"/>
    </xf>
    <xf numFmtId="0" fontId="30" fillId="12" borderId="0" xfId="0" applyFont="1" applyFill="1" applyAlignment="1">
      <alignment horizontal="center" textRotation="90"/>
    </xf>
    <xf numFmtId="0" fontId="30" fillId="11" borderId="0" xfId="0" applyFont="1" applyFill="1" applyAlignment="1">
      <alignment horizontal="center" textRotation="90"/>
    </xf>
    <xf numFmtId="0" fontId="30" fillId="10" borderId="0" xfId="0" applyFont="1" applyFill="1" applyAlignment="1">
      <alignment horizontal="center" textRotation="90"/>
    </xf>
    <xf numFmtId="0" fontId="30" fillId="9" borderId="0" xfId="0" applyFont="1" applyFill="1" applyAlignment="1">
      <alignment horizontal="center" textRotation="90"/>
    </xf>
    <xf numFmtId="0" fontId="4" fillId="0" borderId="18" xfId="1" applyBorder="1" applyAlignment="1">
      <alignment horizontal="center" vertical="center"/>
    </xf>
    <xf numFmtId="0" fontId="4" fillId="0" borderId="50" xfId="1" applyFill="1" applyBorder="1" applyAlignment="1">
      <alignment horizontal="center" vertical="center"/>
    </xf>
    <xf numFmtId="0" fontId="4" fillId="5" borderId="50" xfId="1" applyFill="1" applyBorder="1" applyAlignment="1">
      <alignment horizontal="center"/>
    </xf>
    <xf numFmtId="0" fontId="4" fillId="0" borderId="50" xfId="1" applyBorder="1" applyAlignment="1">
      <alignment horizontal="center"/>
    </xf>
    <xf numFmtId="9" fontId="4" fillId="4" borderId="51" xfId="1" applyNumberFormat="1" applyFill="1" applyBorder="1" applyAlignment="1">
      <alignment horizontal="center"/>
    </xf>
    <xf numFmtId="0" fontId="14" fillId="0" borderId="21" xfId="1" applyFont="1" applyBorder="1" applyAlignment="1">
      <alignment horizontal="center" vertical="center"/>
    </xf>
    <xf numFmtId="0" fontId="14" fillId="0" borderId="21" xfId="1" applyFont="1" applyBorder="1" applyAlignment="1">
      <alignment horizontal="center"/>
    </xf>
    <xf numFmtId="9" fontId="14" fillId="4" borderId="20" xfId="1" applyNumberFormat="1" applyFont="1" applyFill="1" applyBorder="1" applyAlignment="1">
      <alignment horizontal="center"/>
    </xf>
    <xf numFmtId="0" fontId="14" fillId="5" borderId="21" xfId="1" applyFont="1" applyFill="1" applyBorder="1" applyAlignment="1">
      <alignment horizontal="center"/>
    </xf>
    <xf numFmtId="0" fontId="4" fillId="0" borderId="18" xfId="1" applyFill="1" applyBorder="1" applyAlignment="1">
      <alignment horizontal="center"/>
    </xf>
    <xf numFmtId="9" fontId="4" fillId="0" borderId="17" xfId="1" applyNumberFormat="1" applyFill="1" applyBorder="1" applyAlignment="1">
      <alignment horizontal="center"/>
    </xf>
    <xf numFmtId="164" fontId="4" fillId="3" borderId="6" xfId="1" applyNumberFormat="1" applyFill="1" applyBorder="1" applyAlignment="1"/>
    <xf numFmtId="0" fontId="0" fillId="3" borderId="0" xfId="0" applyFont="1" applyFill="1" applyAlignment="1">
      <alignment horizontal="right"/>
    </xf>
    <xf numFmtId="0" fontId="6" fillId="3" borderId="0" xfId="0" applyFont="1" applyFill="1" applyAlignment="1">
      <alignment horizontal="center" vertical="center" wrapText="1"/>
    </xf>
    <xf numFmtId="0" fontId="13" fillId="3" borderId="0" xfId="1" applyFont="1" applyFill="1" applyAlignment="1">
      <alignment horizontal="center"/>
    </xf>
    <xf numFmtId="0" fontId="9" fillId="3" borderId="11" xfId="1" applyFont="1" applyFill="1" applyBorder="1" applyAlignment="1">
      <alignment horizontal="center" vertical="center"/>
    </xf>
    <xf numFmtId="0" fontId="9" fillId="3" borderId="10" xfId="1" applyFont="1" applyFill="1" applyBorder="1" applyAlignment="1">
      <alignment horizontal="center" vertical="center"/>
    </xf>
    <xf numFmtId="0" fontId="13" fillId="3" borderId="0" xfId="1" applyNumberFormat="1" applyFont="1" applyFill="1" applyAlignment="1">
      <alignment horizontal="center"/>
    </xf>
    <xf numFmtId="164" fontId="4" fillId="3" borderId="2" xfId="1" applyNumberFormat="1" applyFill="1" applyBorder="1" applyAlignment="1"/>
    <xf numFmtId="164" fontId="4" fillId="3" borderId="14" xfId="1" applyNumberFormat="1" applyFill="1" applyBorder="1" applyAlignment="1"/>
    <xf numFmtId="0" fontId="14" fillId="3" borderId="0" xfId="1" applyFont="1" applyFill="1" applyBorder="1" applyAlignment="1">
      <alignment horizontal="center"/>
    </xf>
    <xf numFmtId="164" fontId="0" fillId="3" borderId="0" xfId="0" applyNumberFormat="1" applyFont="1" applyFill="1" applyAlignment="1"/>
    <xf numFmtId="0" fontId="0" fillId="3" borderId="0" xfId="0" applyNumberFormat="1" applyFont="1" applyFill="1" applyAlignment="1"/>
    <xf numFmtId="0" fontId="0" fillId="7" borderId="6" xfId="0" applyFill="1" applyBorder="1" applyAlignment="1" applyProtection="1">
      <alignment horizontal="left"/>
      <protection locked="0"/>
    </xf>
    <xf numFmtId="164" fontId="0" fillId="7" borderId="6" xfId="0" applyNumberFormat="1" applyFill="1" applyBorder="1" applyAlignment="1" applyProtection="1">
      <protection locked="0"/>
    </xf>
    <xf numFmtId="0" fontId="0" fillId="7" borderId="6" xfId="0" applyFill="1" applyBorder="1" applyAlignment="1" applyProtection="1">
      <protection locked="0"/>
    </xf>
    <xf numFmtId="164" fontId="0" fillId="3" borderId="34" xfId="0" applyNumberFormat="1" applyFill="1" applyBorder="1" applyAlignment="1"/>
    <xf numFmtId="0" fontId="3" fillId="3" borderId="0" xfId="0" applyFont="1" applyFill="1" applyAlignment="1">
      <alignment horizontal="center"/>
    </xf>
    <xf numFmtId="0" fontId="28" fillId="3" borderId="0" xfId="0" applyFont="1" applyFill="1" applyAlignment="1">
      <alignment wrapText="1"/>
    </xf>
    <xf numFmtId="0" fontId="23" fillId="6" borderId="24" xfId="0" applyFont="1" applyFill="1" applyBorder="1" applyAlignment="1">
      <alignment horizontal="right"/>
    </xf>
    <xf numFmtId="0" fontId="23" fillId="6" borderId="23" xfId="0" applyFont="1" applyFill="1" applyBorder="1" applyAlignment="1">
      <alignment horizontal="right"/>
    </xf>
    <xf numFmtId="0" fontId="5" fillId="3" borderId="30" xfId="0" applyFont="1" applyFill="1" applyBorder="1" applyAlignment="1">
      <alignment horizontal="center"/>
    </xf>
    <xf numFmtId="0" fontId="28" fillId="0" borderId="0" xfId="0" applyFont="1" applyAlignment="1">
      <alignment horizontal="center"/>
    </xf>
    <xf numFmtId="0" fontId="28" fillId="0" borderId="0" xfId="0" applyFont="1" applyAlignment="1">
      <alignment horizontal="center" wrapText="1"/>
    </xf>
    <xf numFmtId="0" fontId="30" fillId="0" borderId="0" xfId="0" applyFont="1" applyAlignment="1">
      <alignment horizontal="center"/>
    </xf>
    <xf numFmtId="0" fontId="0" fillId="0" borderId="47" xfId="0" applyFont="1" applyBorder="1" applyAlignment="1">
      <alignment horizontal="center"/>
    </xf>
    <xf numFmtId="0" fontId="0" fillId="0" borderId="45" xfId="0" applyFont="1" applyBorder="1" applyAlignment="1">
      <alignment horizontal="center"/>
    </xf>
    <xf numFmtId="0" fontId="0" fillId="0" borderId="46" xfId="0" applyFont="1" applyBorder="1" applyAlignment="1">
      <alignment horizontal="center"/>
    </xf>
    <xf numFmtId="0" fontId="0" fillId="0" borderId="44" xfId="0" applyFont="1" applyBorder="1" applyAlignment="1">
      <alignment horizontal="center"/>
    </xf>
    <xf numFmtId="0" fontId="0" fillId="0" borderId="48" xfId="0" applyBorder="1" applyAlignment="1">
      <alignment horizontal="center" vertical="center"/>
    </xf>
    <xf numFmtId="0" fontId="0" fillId="0" borderId="49" xfId="0" applyBorder="1" applyAlignment="1">
      <alignment horizontal="center" vertical="center"/>
    </xf>
    <xf numFmtId="0" fontId="3" fillId="0" borderId="48" xfId="0" applyFont="1" applyBorder="1" applyAlignment="1">
      <alignment horizontal="center" vertical="center"/>
    </xf>
    <xf numFmtId="0" fontId="3" fillId="0" borderId="49" xfId="0" applyFont="1" applyBorder="1" applyAlignment="1">
      <alignment horizontal="center" vertical="center"/>
    </xf>
    <xf numFmtId="0" fontId="0" fillId="0" borderId="47" xfId="0" applyBorder="1" applyAlignment="1">
      <alignment horizontal="center"/>
    </xf>
    <xf numFmtId="0" fontId="3" fillId="0" borderId="44" xfId="0" applyFont="1" applyBorder="1" applyAlignment="1">
      <alignment horizontal="center"/>
    </xf>
    <xf numFmtId="0" fontId="3" fillId="0" borderId="45" xfId="0" applyFont="1" applyBorder="1" applyAlignment="1">
      <alignment horizontal="center"/>
    </xf>
    <xf numFmtId="0" fontId="3" fillId="0" borderId="46" xfId="0" applyFont="1" applyBorder="1" applyAlignment="1">
      <alignment horizontal="center"/>
    </xf>
    <xf numFmtId="0" fontId="3" fillId="0" borderId="47" xfId="0" applyFont="1" applyBorder="1" applyAlignment="1">
      <alignment horizontal="center"/>
    </xf>
    <xf numFmtId="0" fontId="0" fillId="0" borderId="44" xfId="0" applyBorder="1" applyAlignment="1">
      <alignment horizontal="center"/>
    </xf>
    <xf numFmtId="0" fontId="3" fillId="0" borderId="16" xfId="0" applyFont="1" applyBorder="1" applyAlignment="1">
      <alignment horizontal="center" wrapText="1"/>
    </xf>
    <xf numFmtId="0" fontId="3" fillId="0" borderId="42" xfId="0" applyFont="1" applyBorder="1" applyAlignment="1">
      <alignment horizontal="center" wrapText="1"/>
    </xf>
    <xf numFmtId="0" fontId="3" fillId="0" borderId="15"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39" xfId="0" applyFont="1" applyBorder="1" applyAlignment="1">
      <alignment horizontal="center" vertical="center" wrapText="1"/>
    </xf>
    <xf numFmtId="0" fontId="3" fillId="0" borderId="40" xfId="0" applyFont="1" applyBorder="1" applyAlignment="1">
      <alignment horizontal="center" vertical="center" wrapText="1"/>
    </xf>
    <xf numFmtId="0" fontId="3" fillId="0" borderId="41" xfId="0" applyFont="1" applyBorder="1" applyAlignment="1">
      <alignment horizontal="center" vertical="center" wrapText="1"/>
    </xf>
    <xf numFmtId="0" fontId="3" fillId="0" borderId="38" xfId="0" applyFont="1" applyBorder="1" applyAlignment="1">
      <alignment horizontal="center" vertical="center" wrapText="1"/>
    </xf>
    <xf numFmtId="0" fontId="3" fillId="0" borderId="43" xfId="0" applyFont="1" applyBorder="1" applyAlignment="1">
      <alignment horizontal="center" vertical="center" wrapText="1"/>
    </xf>
  </cellXfs>
  <cellStyles count="2">
    <cellStyle name="Normal" xfId="0" builtinId="0"/>
    <cellStyle name="Normal 2" xfId="1"/>
  </cellStyles>
  <dxfs count="112">
    <dxf>
      <font>
        <color theme="1"/>
      </font>
      <fill>
        <patternFill>
          <bgColor theme="1"/>
        </patternFill>
      </fill>
    </dxf>
    <dxf>
      <font>
        <color rgb="FF996600"/>
      </font>
      <fill>
        <patternFill>
          <bgColor rgb="FF996600"/>
        </patternFill>
      </fill>
    </dxf>
    <dxf>
      <font>
        <color rgb="FFFF0000"/>
      </font>
      <fill>
        <patternFill>
          <bgColor rgb="FFFF0000"/>
        </patternFill>
      </fill>
    </dxf>
    <dxf>
      <font>
        <color rgb="FFFF9933"/>
      </font>
      <fill>
        <patternFill>
          <bgColor rgb="FFFF9933"/>
        </patternFill>
      </fill>
    </dxf>
    <dxf>
      <font>
        <color rgb="FFFFFF00"/>
      </font>
      <fill>
        <patternFill>
          <bgColor rgb="FFFFFF00"/>
        </patternFill>
      </fill>
    </dxf>
    <dxf>
      <font>
        <color rgb="FF33CC33"/>
      </font>
      <fill>
        <patternFill>
          <bgColor rgb="FF33CC33"/>
        </patternFill>
      </fill>
    </dxf>
    <dxf>
      <font>
        <color rgb="FF0066FF"/>
      </font>
      <fill>
        <patternFill>
          <bgColor rgb="FF0066FF"/>
        </patternFill>
      </fill>
    </dxf>
    <dxf>
      <font>
        <color rgb="FF9900FF"/>
      </font>
      <fill>
        <patternFill>
          <bgColor rgb="FF9900FF"/>
        </patternFill>
      </fill>
    </dxf>
    <dxf>
      <font>
        <color rgb="FF808080"/>
      </font>
      <fill>
        <patternFill>
          <bgColor rgb="FF808080"/>
        </patternFill>
      </fill>
    </dxf>
    <dxf>
      <font>
        <color theme="0"/>
      </font>
      <fill>
        <patternFill>
          <bgColor theme="0"/>
        </patternFill>
      </fill>
    </dxf>
    <dxf>
      <font>
        <color theme="1"/>
      </font>
      <fill>
        <patternFill>
          <bgColor theme="1"/>
        </patternFill>
      </fill>
    </dxf>
    <dxf>
      <font>
        <color rgb="FF996600"/>
      </font>
      <fill>
        <patternFill>
          <bgColor rgb="FF996600"/>
        </patternFill>
      </fill>
    </dxf>
    <dxf>
      <font>
        <color rgb="FFFF0000"/>
      </font>
      <fill>
        <patternFill>
          <bgColor rgb="FFFF0000"/>
        </patternFill>
      </fill>
    </dxf>
    <dxf>
      <font>
        <color rgb="FFFF9933"/>
      </font>
      <fill>
        <patternFill>
          <bgColor rgb="FFFF9933"/>
        </patternFill>
      </fill>
    </dxf>
    <dxf>
      <font>
        <color rgb="FFFFFF00"/>
      </font>
      <fill>
        <patternFill>
          <bgColor rgb="FFFFFF00"/>
        </patternFill>
      </fill>
    </dxf>
    <dxf>
      <font>
        <color rgb="FF33CC33"/>
      </font>
      <fill>
        <patternFill>
          <bgColor rgb="FF33CC33"/>
        </patternFill>
      </fill>
    </dxf>
    <dxf>
      <font>
        <color rgb="FF0066FF"/>
      </font>
      <fill>
        <patternFill>
          <bgColor rgb="FF0066FF"/>
        </patternFill>
      </fill>
    </dxf>
    <dxf>
      <font>
        <color rgb="FF9900FF"/>
      </font>
      <fill>
        <patternFill>
          <bgColor rgb="FF9900FF"/>
        </patternFill>
      </fill>
    </dxf>
    <dxf>
      <font>
        <color rgb="FF808080"/>
      </font>
      <fill>
        <patternFill>
          <bgColor rgb="FF808080"/>
        </patternFill>
      </fill>
    </dxf>
    <dxf>
      <font>
        <color theme="0"/>
      </font>
      <fill>
        <patternFill>
          <bgColor theme="0"/>
        </patternFill>
      </fill>
    </dxf>
    <dxf>
      <font>
        <color theme="1"/>
      </font>
      <fill>
        <patternFill>
          <bgColor theme="1"/>
        </patternFill>
      </fill>
    </dxf>
    <dxf>
      <font>
        <color rgb="FF996600"/>
      </font>
      <fill>
        <patternFill>
          <bgColor rgb="FF996600"/>
        </patternFill>
      </fill>
    </dxf>
    <dxf>
      <font>
        <color rgb="FFFF0000"/>
      </font>
      <fill>
        <patternFill>
          <bgColor rgb="FFFF0000"/>
        </patternFill>
      </fill>
    </dxf>
    <dxf>
      <font>
        <color rgb="FFFF9933"/>
      </font>
      <fill>
        <patternFill>
          <bgColor rgb="FFFF9933"/>
        </patternFill>
      </fill>
    </dxf>
    <dxf>
      <font>
        <color rgb="FFFFFF00"/>
      </font>
      <fill>
        <patternFill>
          <bgColor rgb="FFFFFF00"/>
        </patternFill>
      </fill>
    </dxf>
    <dxf>
      <font>
        <color rgb="FF33CC33"/>
      </font>
      <fill>
        <patternFill>
          <bgColor rgb="FF33CC33"/>
        </patternFill>
      </fill>
    </dxf>
    <dxf>
      <font>
        <color rgb="FF0066FF"/>
      </font>
      <fill>
        <patternFill>
          <bgColor rgb="FF0066FF"/>
        </patternFill>
      </fill>
    </dxf>
    <dxf>
      <font>
        <color rgb="FF9900FF"/>
      </font>
      <fill>
        <patternFill>
          <bgColor rgb="FF9900FF"/>
        </patternFill>
      </fill>
    </dxf>
    <dxf>
      <font>
        <color rgb="FF808080"/>
      </font>
      <fill>
        <patternFill>
          <bgColor rgb="FF808080"/>
        </patternFill>
      </fill>
    </dxf>
    <dxf>
      <font>
        <color theme="0"/>
      </font>
      <fill>
        <patternFill>
          <bgColor theme="0"/>
        </patternFill>
      </fill>
    </dxf>
    <dxf>
      <font>
        <color theme="1"/>
      </font>
      <fill>
        <patternFill>
          <bgColor theme="1"/>
        </patternFill>
      </fill>
    </dxf>
    <dxf>
      <font>
        <color rgb="FF996600"/>
      </font>
      <fill>
        <patternFill>
          <bgColor rgb="FF996600"/>
        </patternFill>
      </fill>
    </dxf>
    <dxf>
      <font>
        <color rgb="FFFF0000"/>
      </font>
      <fill>
        <patternFill>
          <bgColor rgb="FFFF0000"/>
        </patternFill>
      </fill>
    </dxf>
    <dxf>
      <font>
        <color rgb="FFFF9933"/>
      </font>
      <fill>
        <patternFill>
          <bgColor rgb="FFFF9933"/>
        </patternFill>
      </fill>
    </dxf>
    <dxf>
      <font>
        <color rgb="FFFFFF00"/>
      </font>
      <fill>
        <patternFill>
          <bgColor rgb="FFFFFF00"/>
        </patternFill>
      </fill>
    </dxf>
    <dxf>
      <font>
        <color rgb="FF33CC33"/>
      </font>
      <fill>
        <patternFill>
          <bgColor rgb="FF33CC33"/>
        </patternFill>
      </fill>
    </dxf>
    <dxf>
      <font>
        <color rgb="FF0066FF"/>
      </font>
      <fill>
        <patternFill>
          <bgColor rgb="FF0066FF"/>
        </patternFill>
      </fill>
    </dxf>
    <dxf>
      <font>
        <color rgb="FF9900FF"/>
      </font>
      <fill>
        <patternFill>
          <bgColor rgb="FF9900FF"/>
        </patternFill>
      </fill>
    </dxf>
    <dxf>
      <font>
        <color rgb="FF808080"/>
      </font>
      <fill>
        <patternFill>
          <bgColor rgb="FF808080"/>
        </patternFill>
      </fill>
    </dxf>
    <dxf>
      <font>
        <color theme="0"/>
      </font>
      <fill>
        <patternFill>
          <bgColor theme="0"/>
        </patternFill>
      </fill>
    </dxf>
    <dxf>
      <font>
        <color theme="1"/>
      </font>
      <fill>
        <patternFill>
          <bgColor theme="1"/>
        </patternFill>
      </fill>
    </dxf>
    <dxf>
      <font>
        <color rgb="FF996600"/>
      </font>
      <fill>
        <patternFill>
          <bgColor rgb="FF996600"/>
        </patternFill>
      </fill>
    </dxf>
    <dxf>
      <font>
        <color rgb="FFFF0000"/>
      </font>
      <fill>
        <patternFill>
          <bgColor rgb="FFFF0000"/>
        </patternFill>
      </fill>
    </dxf>
    <dxf>
      <font>
        <color rgb="FFFF9933"/>
      </font>
      <fill>
        <patternFill>
          <bgColor rgb="FFFF9933"/>
        </patternFill>
      </fill>
    </dxf>
    <dxf>
      <font>
        <color rgb="FFFFFF00"/>
      </font>
      <fill>
        <patternFill>
          <bgColor rgb="FFFFFF00"/>
        </patternFill>
      </fill>
    </dxf>
    <dxf>
      <font>
        <color rgb="FF33CC33"/>
      </font>
      <fill>
        <patternFill>
          <bgColor rgb="FF33CC33"/>
        </patternFill>
      </fill>
    </dxf>
    <dxf>
      <font>
        <color rgb="FF0066FF"/>
      </font>
      <fill>
        <patternFill>
          <bgColor rgb="FF0066FF"/>
        </patternFill>
      </fill>
    </dxf>
    <dxf>
      <font>
        <color rgb="FF9900FF"/>
      </font>
      <fill>
        <patternFill>
          <bgColor rgb="FF9900FF"/>
        </patternFill>
      </fill>
    </dxf>
    <dxf>
      <font>
        <color rgb="FF808080"/>
      </font>
      <fill>
        <patternFill>
          <bgColor rgb="FF808080"/>
        </patternFill>
      </fill>
    </dxf>
    <dxf>
      <font>
        <color theme="0"/>
      </font>
      <fill>
        <patternFill>
          <bgColor theme="0"/>
        </patternFill>
      </fill>
    </dxf>
    <dxf>
      <font>
        <color theme="1"/>
      </font>
      <fill>
        <patternFill>
          <bgColor theme="1"/>
        </patternFill>
      </fill>
    </dxf>
    <dxf>
      <font>
        <color rgb="FF996600"/>
      </font>
      <fill>
        <patternFill>
          <bgColor rgb="FF996600"/>
        </patternFill>
      </fill>
    </dxf>
    <dxf>
      <font>
        <color rgb="FFFF0000"/>
      </font>
      <fill>
        <patternFill>
          <bgColor rgb="FFFF0000"/>
        </patternFill>
      </fill>
    </dxf>
    <dxf>
      <font>
        <color rgb="FFFF9933"/>
      </font>
      <fill>
        <patternFill>
          <bgColor rgb="FFFF9933"/>
        </patternFill>
      </fill>
    </dxf>
    <dxf>
      <font>
        <color rgb="FFFFFF00"/>
      </font>
      <fill>
        <patternFill>
          <bgColor rgb="FFFFFF00"/>
        </patternFill>
      </fill>
    </dxf>
    <dxf>
      <font>
        <color rgb="FF33CC33"/>
      </font>
      <fill>
        <patternFill>
          <bgColor rgb="FF33CC33"/>
        </patternFill>
      </fill>
    </dxf>
    <dxf>
      <font>
        <color rgb="FF0066FF"/>
      </font>
      <fill>
        <patternFill>
          <bgColor rgb="FF0066FF"/>
        </patternFill>
      </fill>
    </dxf>
    <dxf>
      <font>
        <color rgb="FF9900FF"/>
      </font>
      <fill>
        <patternFill>
          <bgColor rgb="FF9900FF"/>
        </patternFill>
      </fill>
    </dxf>
    <dxf>
      <font>
        <color rgb="FF808080"/>
      </font>
      <fill>
        <patternFill>
          <bgColor rgb="FF808080"/>
        </patternFill>
      </fill>
    </dxf>
    <dxf>
      <font>
        <color theme="0"/>
      </font>
      <fill>
        <patternFill>
          <bgColor theme="0"/>
        </patternFill>
      </fill>
    </dxf>
    <dxf>
      <font>
        <color theme="1"/>
      </font>
      <fill>
        <patternFill>
          <bgColor theme="1"/>
        </patternFill>
      </fill>
    </dxf>
    <dxf>
      <font>
        <color rgb="FF996600"/>
      </font>
      <fill>
        <patternFill>
          <bgColor rgb="FF996600"/>
        </patternFill>
      </fill>
    </dxf>
    <dxf>
      <font>
        <color rgb="FFFF0000"/>
      </font>
      <fill>
        <patternFill>
          <bgColor rgb="FFFF0000"/>
        </patternFill>
      </fill>
    </dxf>
    <dxf>
      <font>
        <color rgb="FFFF9933"/>
      </font>
      <fill>
        <patternFill>
          <bgColor rgb="FFFF9933"/>
        </patternFill>
      </fill>
    </dxf>
    <dxf>
      <font>
        <color rgb="FFFFFF00"/>
      </font>
      <fill>
        <patternFill>
          <bgColor rgb="FFFFFF00"/>
        </patternFill>
      </fill>
    </dxf>
    <dxf>
      <font>
        <color rgb="FF33CC33"/>
      </font>
      <fill>
        <patternFill>
          <bgColor rgb="FF33CC33"/>
        </patternFill>
      </fill>
    </dxf>
    <dxf>
      <font>
        <color rgb="FF0066FF"/>
      </font>
      <fill>
        <patternFill>
          <bgColor rgb="FF0066FF"/>
        </patternFill>
      </fill>
    </dxf>
    <dxf>
      <font>
        <color rgb="FF9900FF"/>
      </font>
      <fill>
        <patternFill>
          <bgColor rgb="FF9900FF"/>
        </patternFill>
      </fill>
    </dxf>
    <dxf>
      <font>
        <color rgb="FF808080"/>
      </font>
      <fill>
        <patternFill>
          <bgColor rgb="FF808080"/>
        </patternFill>
      </fill>
    </dxf>
    <dxf>
      <font>
        <color theme="0"/>
      </font>
      <fill>
        <patternFill>
          <bgColor theme="0"/>
        </patternFill>
      </fill>
    </dxf>
    <dxf>
      <font>
        <color theme="1"/>
      </font>
      <fill>
        <patternFill>
          <bgColor theme="1"/>
        </patternFill>
      </fill>
    </dxf>
    <dxf>
      <font>
        <color rgb="FF996600"/>
      </font>
      <fill>
        <patternFill>
          <bgColor rgb="FF996600"/>
        </patternFill>
      </fill>
    </dxf>
    <dxf>
      <font>
        <color rgb="FFFF0000"/>
      </font>
      <fill>
        <patternFill>
          <bgColor rgb="FFFF0000"/>
        </patternFill>
      </fill>
    </dxf>
    <dxf>
      <font>
        <color rgb="FFFF9933"/>
      </font>
      <fill>
        <patternFill>
          <bgColor rgb="FFFF9933"/>
        </patternFill>
      </fill>
    </dxf>
    <dxf>
      <font>
        <color rgb="FFFFFF00"/>
      </font>
      <fill>
        <patternFill>
          <bgColor rgb="FFFFFF00"/>
        </patternFill>
      </fill>
    </dxf>
    <dxf>
      <font>
        <color rgb="FF33CC33"/>
      </font>
      <fill>
        <patternFill>
          <bgColor rgb="FF33CC33"/>
        </patternFill>
      </fill>
    </dxf>
    <dxf>
      <font>
        <color rgb="FF0066FF"/>
      </font>
      <fill>
        <patternFill>
          <bgColor rgb="FF0066FF"/>
        </patternFill>
      </fill>
    </dxf>
    <dxf>
      <font>
        <color rgb="FF9900FF"/>
      </font>
      <fill>
        <patternFill>
          <bgColor rgb="FF9900FF"/>
        </patternFill>
      </fill>
    </dxf>
    <dxf>
      <font>
        <color rgb="FF808080"/>
      </font>
      <fill>
        <patternFill>
          <bgColor rgb="FF808080"/>
        </patternFill>
      </fill>
    </dxf>
    <dxf>
      <font>
        <color theme="0"/>
      </font>
      <fill>
        <patternFill>
          <bgColor theme="0"/>
        </patternFill>
      </fill>
    </dxf>
    <dxf>
      <font>
        <color theme="1"/>
      </font>
      <fill>
        <patternFill>
          <bgColor theme="1"/>
        </patternFill>
      </fill>
    </dxf>
    <dxf>
      <font>
        <color rgb="FF996600"/>
      </font>
      <fill>
        <patternFill>
          <bgColor rgb="FF996600"/>
        </patternFill>
      </fill>
    </dxf>
    <dxf>
      <font>
        <color rgb="FFFF0000"/>
      </font>
      <fill>
        <patternFill>
          <bgColor rgb="FFFF0000"/>
        </patternFill>
      </fill>
    </dxf>
    <dxf>
      <font>
        <color rgb="FFFF9933"/>
      </font>
      <fill>
        <patternFill>
          <bgColor rgb="FFFF9933"/>
        </patternFill>
      </fill>
    </dxf>
    <dxf>
      <font>
        <color rgb="FFFFFF00"/>
      </font>
      <fill>
        <patternFill>
          <bgColor rgb="FFFFFF00"/>
        </patternFill>
      </fill>
    </dxf>
    <dxf>
      <font>
        <color rgb="FF33CC33"/>
      </font>
      <fill>
        <patternFill>
          <bgColor rgb="FF33CC33"/>
        </patternFill>
      </fill>
    </dxf>
    <dxf>
      <font>
        <color rgb="FF0066FF"/>
      </font>
      <fill>
        <patternFill>
          <bgColor rgb="FF0066FF"/>
        </patternFill>
      </fill>
    </dxf>
    <dxf>
      <font>
        <color rgb="FF9900FF"/>
      </font>
      <fill>
        <patternFill>
          <bgColor rgb="FF9900FF"/>
        </patternFill>
      </fill>
    </dxf>
    <dxf>
      <font>
        <color rgb="FF808080"/>
      </font>
      <fill>
        <patternFill>
          <bgColor rgb="FF808080"/>
        </patternFill>
      </fill>
    </dxf>
    <dxf>
      <font>
        <color theme="0"/>
      </font>
      <fill>
        <patternFill>
          <bgColor theme="0"/>
        </patternFill>
      </fill>
    </dxf>
    <dxf>
      <font>
        <color rgb="FFFFC000"/>
      </font>
      <fill>
        <patternFill>
          <bgColor rgb="FFFFCC00"/>
        </patternFill>
      </fill>
    </dxf>
    <dxf>
      <font>
        <b/>
        <i val="0"/>
        <color theme="1"/>
      </font>
      <fill>
        <patternFill>
          <bgColor theme="1"/>
        </patternFill>
      </fill>
    </dxf>
    <dxf>
      <font>
        <b/>
        <i val="0"/>
        <color rgb="FF996600"/>
      </font>
      <fill>
        <patternFill>
          <bgColor rgb="FF996600"/>
        </patternFill>
      </fill>
    </dxf>
    <dxf>
      <font>
        <b/>
        <i val="0"/>
        <color rgb="FFFF0000"/>
      </font>
      <fill>
        <patternFill>
          <bgColor rgb="FFFF0000"/>
        </patternFill>
      </fill>
    </dxf>
    <dxf>
      <font>
        <b/>
        <i val="0"/>
        <color rgb="FFFF9933"/>
      </font>
      <fill>
        <patternFill>
          <bgColor rgb="FFFF9933"/>
        </patternFill>
      </fill>
    </dxf>
    <dxf>
      <font>
        <b/>
        <i val="0"/>
        <color rgb="FFFFFF00"/>
      </font>
      <fill>
        <patternFill>
          <bgColor rgb="FFFFFF00"/>
        </patternFill>
      </fill>
    </dxf>
    <dxf>
      <font>
        <b/>
        <i val="0"/>
        <color rgb="FF33CC33"/>
      </font>
      <fill>
        <patternFill>
          <bgColor rgb="FF33CC33"/>
        </patternFill>
      </fill>
    </dxf>
    <dxf>
      <font>
        <b/>
        <i val="0"/>
        <color rgb="FF0066FF"/>
      </font>
      <fill>
        <patternFill>
          <bgColor rgb="FF0066FF"/>
        </patternFill>
      </fill>
    </dxf>
    <dxf>
      <font>
        <b/>
        <i val="0"/>
        <color rgb="FF9900FF"/>
      </font>
      <fill>
        <patternFill>
          <bgColor rgb="FF9900FF"/>
        </patternFill>
      </fill>
    </dxf>
    <dxf>
      <font>
        <b/>
        <i val="0"/>
        <color rgb="FF808080"/>
      </font>
      <fill>
        <patternFill>
          <bgColor rgb="FF808080"/>
        </patternFill>
      </fill>
    </dxf>
    <dxf>
      <font>
        <b/>
        <i val="0"/>
        <color theme="0"/>
      </font>
      <fill>
        <patternFill>
          <bgColor theme="0"/>
        </patternFill>
      </fill>
    </dxf>
    <dxf>
      <font>
        <b/>
        <i val="0"/>
        <strike val="0"/>
        <color rgb="FFFF0000"/>
      </font>
      <fill>
        <patternFill>
          <bgColor rgb="FFFFC8C8"/>
        </patternFill>
      </fill>
    </dxf>
    <dxf>
      <font>
        <color theme="1"/>
      </font>
      <fill>
        <patternFill>
          <bgColor theme="1"/>
        </patternFill>
      </fill>
    </dxf>
    <dxf>
      <font>
        <color rgb="FF996600"/>
      </font>
      <fill>
        <patternFill>
          <bgColor rgb="FF996600"/>
        </patternFill>
      </fill>
    </dxf>
    <dxf>
      <font>
        <color rgb="FFFF0000"/>
      </font>
      <fill>
        <patternFill>
          <bgColor rgb="FFFF0000"/>
        </patternFill>
      </fill>
    </dxf>
    <dxf>
      <font>
        <color rgb="FFFF9933"/>
      </font>
      <fill>
        <patternFill>
          <bgColor rgb="FFFF9933"/>
        </patternFill>
      </fill>
    </dxf>
    <dxf>
      <font>
        <color rgb="FFFFFF00"/>
      </font>
      <fill>
        <patternFill>
          <bgColor rgb="FFFFFF00"/>
        </patternFill>
      </fill>
    </dxf>
    <dxf>
      <font>
        <color rgb="FF33CC33"/>
      </font>
      <fill>
        <patternFill>
          <bgColor rgb="FF33CC33"/>
        </patternFill>
      </fill>
    </dxf>
    <dxf>
      <font>
        <color rgb="FF0066FF"/>
      </font>
      <fill>
        <patternFill>
          <bgColor rgb="FF0066FF"/>
        </patternFill>
      </fill>
    </dxf>
    <dxf>
      <font>
        <color rgb="FF9900FF"/>
      </font>
      <fill>
        <patternFill>
          <bgColor rgb="FF9900FF"/>
        </patternFill>
      </fill>
    </dxf>
    <dxf>
      <font>
        <color rgb="FF808080"/>
      </font>
      <fill>
        <patternFill>
          <bgColor rgb="FF808080"/>
        </patternFill>
      </fill>
    </dxf>
    <dxf>
      <font>
        <color theme="0"/>
      </font>
      <fill>
        <patternFill>
          <bgColor theme="0"/>
        </patternFill>
      </fill>
    </dxf>
  </dxfs>
  <tableStyles count="0" defaultTableStyle="TableStyleMedium9" defaultPivotStyle="PivotStyleLight16"/>
  <colors>
    <mruColors>
      <color rgb="FF996600"/>
      <color rgb="FF9900FF"/>
      <color rgb="FF0066FF"/>
      <color rgb="FF33CC33"/>
      <color rgb="FFFF9900"/>
      <color rgb="FFFF9933"/>
      <color rgb="FFFFCC00"/>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51</xdr:col>
      <xdr:colOff>335280</xdr:colOff>
      <xdr:row>29</xdr:row>
      <xdr:rowOff>7620</xdr:rowOff>
    </xdr:from>
    <xdr:to>
      <xdr:col>59</xdr:col>
      <xdr:colOff>259080</xdr:colOff>
      <xdr:row>38</xdr:row>
      <xdr:rowOff>106680</xdr:rowOff>
    </xdr:to>
    <xdr:pic>
      <xdr:nvPicPr>
        <xdr:cNvPr id="2" name="Image 1"/>
        <xdr:cNvPicPr>
          <a:picLocks noChangeAspect="1"/>
        </xdr:cNvPicPr>
      </xdr:nvPicPr>
      <xdr:blipFill>
        <a:blip xmlns:r="http://schemas.openxmlformats.org/officeDocument/2006/relationships" r:embed="rId1" cstate="print"/>
        <a:stretch>
          <a:fillRect/>
        </a:stretch>
      </xdr:blipFill>
      <xdr:spPr>
        <a:xfrm>
          <a:off x="40751760" y="5311140"/>
          <a:ext cx="6263640" cy="1744980"/>
        </a:xfrm>
        <a:prstGeom prst="rect">
          <a:avLst/>
        </a:prstGeom>
      </xdr:spPr>
    </xdr:pic>
    <xdr:clientData/>
  </xdr:twoCellAnchor>
  <xdr:twoCellAnchor editAs="oneCell">
    <xdr:from>
      <xdr:col>23</xdr:col>
      <xdr:colOff>274320</xdr:colOff>
      <xdr:row>29</xdr:row>
      <xdr:rowOff>7620</xdr:rowOff>
    </xdr:from>
    <xdr:to>
      <xdr:col>30</xdr:col>
      <xdr:colOff>205740</xdr:colOff>
      <xdr:row>38</xdr:row>
      <xdr:rowOff>106680</xdr:rowOff>
    </xdr:to>
    <xdr:pic>
      <xdr:nvPicPr>
        <xdr:cNvPr id="3" name="Image 2"/>
        <xdr:cNvPicPr>
          <a:picLocks noChangeAspect="1"/>
        </xdr:cNvPicPr>
      </xdr:nvPicPr>
      <xdr:blipFill>
        <a:blip xmlns:r="http://schemas.openxmlformats.org/officeDocument/2006/relationships" r:embed="rId2" cstate="print"/>
        <a:stretch>
          <a:fillRect/>
        </a:stretch>
      </xdr:blipFill>
      <xdr:spPr>
        <a:xfrm>
          <a:off x="18501360" y="5311140"/>
          <a:ext cx="5478780" cy="1744980"/>
        </a:xfrm>
        <a:prstGeom prst="rect">
          <a:avLst/>
        </a:prstGeom>
      </xdr:spPr>
    </xdr:pic>
    <xdr:clientData/>
  </xdr:twoCellAnchor>
  <xdr:twoCellAnchor editAs="oneCell">
    <xdr:from>
      <xdr:col>31</xdr:col>
      <xdr:colOff>60960</xdr:colOff>
      <xdr:row>29</xdr:row>
      <xdr:rowOff>7620</xdr:rowOff>
    </xdr:from>
    <xdr:to>
      <xdr:col>39</xdr:col>
      <xdr:colOff>121920</xdr:colOff>
      <xdr:row>36</xdr:row>
      <xdr:rowOff>76200</xdr:rowOff>
    </xdr:to>
    <xdr:pic>
      <xdr:nvPicPr>
        <xdr:cNvPr id="4" name="Image 3"/>
        <xdr:cNvPicPr>
          <a:picLocks noChangeAspect="1"/>
        </xdr:cNvPicPr>
      </xdr:nvPicPr>
      <xdr:blipFill>
        <a:blip xmlns:r="http://schemas.openxmlformats.org/officeDocument/2006/relationships" r:embed="rId3" cstate="print"/>
        <a:stretch>
          <a:fillRect/>
        </a:stretch>
      </xdr:blipFill>
      <xdr:spPr>
        <a:xfrm>
          <a:off x="24627840" y="5311140"/>
          <a:ext cx="6400800" cy="1348740"/>
        </a:xfrm>
        <a:prstGeom prst="rect">
          <a:avLst/>
        </a:prstGeom>
      </xdr:spPr>
    </xdr:pic>
    <xdr:clientData/>
  </xdr:twoCellAnchor>
  <xdr:twoCellAnchor editAs="oneCell">
    <xdr:from>
      <xdr:col>41</xdr:col>
      <xdr:colOff>182880</xdr:colOff>
      <xdr:row>29</xdr:row>
      <xdr:rowOff>7620</xdr:rowOff>
    </xdr:from>
    <xdr:to>
      <xdr:col>51</xdr:col>
      <xdr:colOff>0</xdr:colOff>
      <xdr:row>36</xdr:row>
      <xdr:rowOff>76200</xdr:rowOff>
    </xdr:to>
    <xdr:pic>
      <xdr:nvPicPr>
        <xdr:cNvPr id="5" name="Image 4"/>
        <xdr:cNvPicPr>
          <a:picLocks noChangeAspect="1"/>
        </xdr:cNvPicPr>
      </xdr:nvPicPr>
      <xdr:blipFill>
        <a:blip xmlns:r="http://schemas.openxmlformats.org/officeDocument/2006/relationships" r:embed="rId4" cstate="print"/>
        <a:stretch>
          <a:fillRect/>
        </a:stretch>
      </xdr:blipFill>
      <xdr:spPr>
        <a:xfrm>
          <a:off x="32674560" y="5311140"/>
          <a:ext cx="7741920" cy="1348740"/>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CB40"/>
  <sheetViews>
    <sheetView topLeftCell="A17" zoomScaleNormal="100" workbookViewId="0">
      <selection activeCell="M24" sqref="M24"/>
    </sheetView>
  </sheetViews>
  <sheetFormatPr baseColWidth="10" defaultRowHeight="15.75"/>
  <cols>
    <col min="1" max="2" width="2.7109375" customWidth="1"/>
    <col min="3" max="3" width="3.7109375" style="6" customWidth="1"/>
    <col min="4" max="4" width="6.7109375" style="7" customWidth="1"/>
    <col min="5" max="5" width="3.7109375" style="7" customWidth="1"/>
    <col min="6" max="6" width="3.7109375" style="6" customWidth="1"/>
    <col min="7" max="7" width="6.7109375" customWidth="1"/>
    <col min="8" max="8" width="3.7109375" customWidth="1"/>
    <col min="9" max="9" width="3.7109375" style="6" customWidth="1"/>
    <col min="10" max="10" width="6.7109375" style="5" customWidth="1"/>
    <col min="11" max="11" width="3.7109375" style="5" customWidth="1"/>
    <col min="12" max="13" width="8.7109375" customWidth="1"/>
    <col min="14" max="16" width="2.7109375" customWidth="1"/>
    <col min="17" max="17" width="6.7109375" style="3" customWidth="1"/>
    <col min="18" max="18" width="4.7109375" style="2" customWidth="1"/>
    <col min="19" max="22" width="2.7109375" style="1" customWidth="1"/>
    <col min="23" max="23" width="2.7109375" style="4" customWidth="1"/>
    <col min="24" max="24" width="6.7109375" style="3" customWidth="1"/>
    <col min="25" max="25" width="4.7109375" style="2" customWidth="1"/>
    <col min="26" max="29" width="2.7109375" style="1" customWidth="1"/>
    <col min="30" max="30" width="2.7109375" style="4" customWidth="1"/>
    <col min="31" max="31" width="6.7109375" style="3" customWidth="1"/>
    <col min="32" max="32" width="4.7109375" style="2" customWidth="1"/>
    <col min="33" max="36" width="2.7109375" style="1" customWidth="1"/>
    <col min="37" max="37" width="2.7109375" style="4" customWidth="1"/>
    <col min="38" max="38" width="6.7109375" style="3" customWidth="1"/>
    <col min="39" max="39" width="4.7109375" style="2" customWidth="1"/>
    <col min="40" max="43" width="2.7109375" style="1" customWidth="1"/>
    <col min="44" max="44" width="2.7109375" style="4" customWidth="1"/>
    <col min="45" max="45" width="6.7109375" style="3" customWidth="1"/>
    <col min="46" max="46" width="4.7109375" style="2" customWidth="1"/>
    <col min="47" max="50" width="2.7109375" style="1" customWidth="1"/>
    <col min="51" max="51" width="2.7109375" customWidth="1"/>
    <col min="52" max="52" width="6.7109375" style="3" customWidth="1"/>
    <col min="53" max="53" width="4.7109375" style="2" customWidth="1"/>
    <col min="54" max="57" width="2.7109375" style="1" customWidth="1"/>
    <col min="58" max="58" width="2.7109375" style="4" customWidth="1"/>
    <col min="59" max="59" width="6.7109375" style="3" customWidth="1"/>
    <col min="60" max="60" width="4.7109375" style="2" customWidth="1"/>
    <col min="61" max="64" width="2.7109375" style="1" customWidth="1"/>
    <col min="65" max="65" width="2.7109375" style="4" customWidth="1"/>
    <col min="66" max="66" width="6.7109375" style="3" customWidth="1"/>
    <col min="67" max="67" width="4.7109375" style="2" customWidth="1"/>
    <col min="68" max="71" width="2.7109375" style="1" customWidth="1"/>
    <col min="72" max="72" width="2.7109375" style="4" customWidth="1"/>
    <col min="73" max="73" width="6.7109375" style="3" customWidth="1"/>
    <col min="74" max="74" width="4.7109375" style="2" customWidth="1"/>
    <col min="75" max="78" width="2.7109375" style="1" customWidth="1"/>
    <col min="79" max="80" width="2.7109375" customWidth="1"/>
  </cols>
  <sheetData>
    <row r="1" spans="1:80">
      <c r="A1" s="8"/>
      <c r="B1" s="8"/>
      <c r="C1" s="14"/>
      <c r="D1" s="15"/>
      <c r="E1" s="15"/>
      <c r="F1" s="14"/>
      <c r="G1" s="8"/>
      <c r="H1" s="8"/>
      <c r="I1" s="14"/>
      <c r="J1" s="13"/>
      <c r="K1" s="13"/>
      <c r="L1" s="8"/>
      <c r="M1" s="8"/>
      <c r="N1" s="8"/>
      <c r="O1" s="8"/>
      <c r="P1" s="8"/>
      <c r="Q1" s="11"/>
      <c r="R1" s="10"/>
      <c r="S1" s="9"/>
      <c r="T1" s="9"/>
      <c r="U1" s="9"/>
      <c r="V1" s="9"/>
      <c r="W1" s="12"/>
      <c r="X1" s="11"/>
      <c r="Y1" s="10"/>
      <c r="Z1" s="9"/>
      <c r="AA1" s="9"/>
      <c r="AB1" s="9"/>
      <c r="AC1" s="9"/>
      <c r="AD1" s="12"/>
      <c r="AE1" s="11"/>
      <c r="AF1" s="10"/>
      <c r="AG1" s="9"/>
      <c r="AH1" s="9"/>
      <c r="AI1" s="9"/>
      <c r="AJ1" s="9"/>
      <c r="AK1" s="12"/>
      <c r="AL1" s="11"/>
      <c r="AM1" s="10"/>
      <c r="AN1" s="9"/>
      <c r="AO1" s="9"/>
      <c r="AP1" s="9"/>
      <c r="AQ1" s="9"/>
      <c r="AR1" s="12"/>
      <c r="AS1" s="11"/>
      <c r="AT1" s="10"/>
      <c r="AU1" s="9"/>
      <c r="AV1" s="9"/>
      <c r="AW1" s="9"/>
      <c r="AX1" s="9"/>
      <c r="AY1" s="8"/>
      <c r="AZ1" s="11"/>
      <c r="BA1" s="10"/>
      <c r="BB1" s="9"/>
      <c r="BC1" s="9"/>
      <c r="BD1" s="9"/>
      <c r="BE1" s="9"/>
      <c r="BF1" s="12"/>
      <c r="BG1" s="11"/>
      <c r="BH1" s="10"/>
      <c r="BI1" s="9"/>
      <c r="BJ1" s="9"/>
      <c r="BK1" s="9"/>
      <c r="BL1" s="9"/>
      <c r="BM1" s="12"/>
      <c r="BN1" s="11"/>
      <c r="BO1" s="10"/>
      <c r="BP1" s="9"/>
      <c r="BQ1" s="9"/>
      <c r="BR1" s="9"/>
      <c r="BS1" s="9"/>
      <c r="BT1" s="12"/>
      <c r="BU1" s="11"/>
      <c r="BV1" s="10"/>
      <c r="BW1" s="9"/>
      <c r="BX1" s="9"/>
      <c r="BY1" s="9"/>
      <c r="BZ1" s="9"/>
      <c r="CA1" s="8"/>
      <c r="CB1" s="8"/>
    </row>
    <row r="2" spans="1:80" ht="16.5" thickBot="1">
      <c r="A2" s="8"/>
      <c r="B2" s="16"/>
      <c r="C2" s="33"/>
      <c r="D2" s="34"/>
      <c r="E2" s="34"/>
      <c r="F2" s="33"/>
      <c r="G2" s="16"/>
      <c r="H2" s="16"/>
      <c r="I2" s="33"/>
      <c r="J2" s="31"/>
      <c r="K2" s="31"/>
      <c r="L2" s="16"/>
      <c r="M2" s="16"/>
      <c r="N2" s="16"/>
      <c r="O2" s="8"/>
      <c r="P2" s="16"/>
      <c r="Q2" s="114"/>
      <c r="R2" s="113"/>
      <c r="S2" s="112"/>
      <c r="T2" s="112"/>
      <c r="U2" s="112"/>
      <c r="V2" s="112"/>
      <c r="W2" s="20"/>
      <c r="X2" s="114"/>
      <c r="Y2" s="113"/>
      <c r="Z2" s="112"/>
      <c r="AA2" s="112"/>
      <c r="AB2" s="112"/>
      <c r="AC2" s="112"/>
      <c r="AD2" s="20"/>
      <c r="AE2" s="114"/>
      <c r="AF2" s="113"/>
      <c r="AG2" s="112"/>
      <c r="AH2" s="112"/>
      <c r="AI2" s="112"/>
      <c r="AJ2" s="112"/>
      <c r="AK2" s="20"/>
      <c r="AL2" s="114"/>
      <c r="AM2" s="113"/>
      <c r="AN2" s="112"/>
      <c r="AO2" s="112"/>
      <c r="AP2" s="112"/>
      <c r="AQ2" s="112"/>
      <c r="AR2" s="20"/>
      <c r="AS2" s="114"/>
      <c r="AT2" s="113"/>
      <c r="AU2" s="112"/>
      <c r="AV2" s="112"/>
      <c r="AW2" s="112"/>
      <c r="AX2" s="112"/>
      <c r="AY2" s="16"/>
      <c r="AZ2" s="114"/>
      <c r="BA2" s="113"/>
      <c r="BB2" s="112"/>
      <c r="BC2" s="112"/>
      <c r="BD2" s="112"/>
      <c r="BE2" s="112"/>
      <c r="BF2" s="20"/>
      <c r="BG2" s="114"/>
      <c r="BH2" s="113"/>
      <c r="BI2" s="112"/>
      <c r="BJ2" s="112"/>
      <c r="BK2" s="112"/>
      <c r="BL2" s="112"/>
      <c r="BM2" s="20"/>
      <c r="BN2" s="114"/>
      <c r="BO2" s="113"/>
      <c r="BP2" s="112"/>
      <c r="BQ2" s="112"/>
      <c r="BR2" s="112"/>
      <c r="BS2" s="112"/>
      <c r="BT2" s="20"/>
      <c r="BU2" s="114"/>
      <c r="BV2" s="113"/>
      <c r="BW2" s="112"/>
      <c r="BX2" s="112"/>
      <c r="BY2" s="112"/>
      <c r="BZ2" s="112"/>
      <c r="CA2" s="16"/>
      <c r="CB2" s="8"/>
    </row>
    <row r="3" spans="1:80" ht="18" thickBot="1">
      <c r="A3" s="8"/>
      <c r="B3" s="16"/>
      <c r="C3" s="171" t="s">
        <v>55</v>
      </c>
      <c r="D3" s="171"/>
      <c r="E3" s="171"/>
      <c r="F3" s="171"/>
      <c r="G3" s="171"/>
      <c r="H3" s="16"/>
      <c r="I3" s="170" t="s">
        <v>54</v>
      </c>
      <c r="J3" s="170"/>
      <c r="K3" s="31"/>
      <c r="L3" s="111" t="s">
        <v>53</v>
      </c>
      <c r="M3" s="110"/>
      <c r="N3" s="16"/>
      <c r="O3" s="8"/>
      <c r="P3" s="16"/>
      <c r="Q3" s="108">
        <v>1</v>
      </c>
      <c r="R3" s="107" t="s">
        <v>34</v>
      </c>
      <c r="S3" s="109">
        <v>1</v>
      </c>
      <c r="T3" s="105">
        <v>0</v>
      </c>
      <c r="U3" s="124"/>
      <c r="V3" s="121"/>
      <c r="W3" s="20"/>
      <c r="X3" s="108">
        <v>10</v>
      </c>
      <c r="Y3" s="107" t="s">
        <v>34</v>
      </c>
      <c r="Z3" s="106">
        <v>1</v>
      </c>
      <c r="AA3" s="105">
        <v>0</v>
      </c>
      <c r="AB3" s="105">
        <v>0</v>
      </c>
      <c r="AC3" s="103"/>
      <c r="AD3" s="20"/>
      <c r="AE3" s="108">
        <v>100</v>
      </c>
      <c r="AF3" s="107" t="s">
        <v>34</v>
      </c>
      <c r="AG3" s="106">
        <v>1</v>
      </c>
      <c r="AH3" s="105">
        <v>0</v>
      </c>
      <c r="AI3" s="104">
        <v>1</v>
      </c>
      <c r="AJ3" s="103"/>
      <c r="AK3" s="20"/>
      <c r="AL3" s="108">
        <v>1</v>
      </c>
      <c r="AM3" s="107" t="s">
        <v>33</v>
      </c>
      <c r="AN3" s="106">
        <v>1</v>
      </c>
      <c r="AO3" s="105">
        <v>0</v>
      </c>
      <c r="AP3" s="104">
        <v>2</v>
      </c>
      <c r="AQ3" s="103"/>
      <c r="AR3" s="20"/>
      <c r="AS3" s="108">
        <v>10</v>
      </c>
      <c r="AT3" s="107" t="s">
        <v>33</v>
      </c>
      <c r="AU3" s="106">
        <v>1</v>
      </c>
      <c r="AV3" s="105">
        <v>0</v>
      </c>
      <c r="AW3" s="104">
        <v>3</v>
      </c>
      <c r="AX3" s="103"/>
      <c r="AY3" s="16"/>
      <c r="AZ3" s="108">
        <v>100</v>
      </c>
      <c r="BA3" s="107" t="s">
        <v>33</v>
      </c>
      <c r="BB3" s="106">
        <v>1</v>
      </c>
      <c r="BC3" s="105">
        <v>0</v>
      </c>
      <c r="BD3" s="104">
        <v>4</v>
      </c>
      <c r="BE3" s="103"/>
      <c r="BF3" s="20"/>
      <c r="BG3" s="108">
        <v>1</v>
      </c>
      <c r="BH3" s="107" t="s">
        <v>32</v>
      </c>
      <c r="BI3" s="106">
        <v>1</v>
      </c>
      <c r="BJ3" s="105">
        <v>0</v>
      </c>
      <c r="BK3" s="104">
        <v>5</v>
      </c>
      <c r="BL3" s="103"/>
      <c r="BM3" s="20"/>
      <c r="BN3" s="108">
        <v>10</v>
      </c>
      <c r="BO3" s="107" t="s">
        <v>32</v>
      </c>
      <c r="BP3" s="106">
        <v>1</v>
      </c>
      <c r="BQ3" s="105">
        <v>0</v>
      </c>
      <c r="BR3" s="104">
        <v>6</v>
      </c>
      <c r="BS3" s="103"/>
      <c r="BT3" s="20"/>
      <c r="BU3" s="108">
        <v>100</v>
      </c>
      <c r="BV3" s="107" t="s">
        <v>32</v>
      </c>
      <c r="BW3" s="106">
        <v>1</v>
      </c>
      <c r="BX3" s="105">
        <v>0</v>
      </c>
      <c r="BY3" s="104">
        <v>7</v>
      </c>
      <c r="BZ3" s="103"/>
      <c r="CA3" s="16"/>
      <c r="CB3" s="8"/>
    </row>
    <row r="4" spans="1:80" ht="16.149999999999999" customHeight="1" thickBot="1">
      <c r="A4" s="8"/>
      <c r="B4" s="16"/>
      <c r="C4" s="171"/>
      <c r="D4" s="171"/>
      <c r="E4" s="171"/>
      <c r="F4" s="171"/>
      <c r="G4" s="171"/>
      <c r="H4" s="102"/>
      <c r="I4" s="174" t="s">
        <v>49</v>
      </c>
      <c r="J4" s="174"/>
      <c r="K4" s="101"/>
      <c r="L4" s="100" t="s">
        <v>49</v>
      </c>
      <c r="M4" s="99"/>
      <c r="N4" s="16"/>
      <c r="O4" s="8"/>
      <c r="P4" s="16"/>
      <c r="Q4" s="55">
        <v>1.1000000000000001</v>
      </c>
      <c r="R4" s="54" t="s">
        <v>34</v>
      </c>
      <c r="S4" s="83">
        <v>1</v>
      </c>
      <c r="T4" s="83">
        <v>1</v>
      </c>
      <c r="U4" s="125"/>
      <c r="V4" s="122"/>
      <c r="W4" s="20"/>
      <c r="X4" s="55">
        <v>11</v>
      </c>
      <c r="Y4" s="54" t="s">
        <v>34</v>
      </c>
      <c r="Z4" s="75">
        <v>1</v>
      </c>
      <c r="AA4" s="53">
        <v>1</v>
      </c>
      <c r="AB4" s="56">
        <v>0</v>
      </c>
      <c r="AC4" s="52"/>
      <c r="AD4" s="20"/>
      <c r="AE4" s="55">
        <v>110</v>
      </c>
      <c r="AF4" s="54" t="s">
        <v>34</v>
      </c>
      <c r="AG4" s="75">
        <v>1</v>
      </c>
      <c r="AH4" s="53">
        <v>1</v>
      </c>
      <c r="AI4" s="53">
        <v>1</v>
      </c>
      <c r="AJ4" s="52"/>
      <c r="AK4" s="20"/>
      <c r="AL4" s="55">
        <v>1.1000000000000001</v>
      </c>
      <c r="AM4" s="54" t="s">
        <v>33</v>
      </c>
      <c r="AN4" s="75">
        <v>1</v>
      </c>
      <c r="AO4" s="53">
        <v>1</v>
      </c>
      <c r="AP4" s="53">
        <v>2</v>
      </c>
      <c r="AQ4" s="52"/>
      <c r="AR4" s="20"/>
      <c r="AS4" s="55">
        <v>11</v>
      </c>
      <c r="AT4" s="54" t="s">
        <v>33</v>
      </c>
      <c r="AU4" s="75">
        <v>1</v>
      </c>
      <c r="AV4" s="53">
        <v>1</v>
      </c>
      <c r="AW4" s="53">
        <v>3</v>
      </c>
      <c r="AX4" s="52"/>
      <c r="AY4" s="16"/>
      <c r="AZ4" s="55">
        <v>110</v>
      </c>
      <c r="BA4" s="54" t="s">
        <v>33</v>
      </c>
      <c r="BB4" s="75">
        <v>1</v>
      </c>
      <c r="BC4" s="53">
        <v>1</v>
      </c>
      <c r="BD4" s="53">
        <v>4</v>
      </c>
      <c r="BE4" s="52"/>
      <c r="BF4" s="20"/>
      <c r="BG4" s="55">
        <v>1.1000000000000001</v>
      </c>
      <c r="BH4" s="54" t="s">
        <v>32</v>
      </c>
      <c r="BI4" s="75">
        <v>1</v>
      </c>
      <c r="BJ4" s="53">
        <v>1</v>
      </c>
      <c r="BK4" s="53">
        <v>5</v>
      </c>
      <c r="BL4" s="52"/>
      <c r="BM4" s="20"/>
      <c r="BN4" s="55">
        <v>11</v>
      </c>
      <c r="BO4" s="54" t="s">
        <v>32</v>
      </c>
      <c r="BP4" s="75">
        <v>1</v>
      </c>
      <c r="BQ4" s="53">
        <v>1</v>
      </c>
      <c r="BR4" s="53">
        <v>6</v>
      </c>
      <c r="BS4" s="52"/>
      <c r="BT4" s="20"/>
      <c r="BU4" s="55">
        <v>110</v>
      </c>
      <c r="BV4" s="54" t="s">
        <v>32</v>
      </c>
      <c r="BW4" s="75">
        <v>1</v>
      </c>
      <c r="BX4" s="53">
        <v>1</v>
      </c>
      <c r="BY4" s="53">
        <v>7</v>
      </c>
      <c r="BZ4" s="52"/>
      <c r="CA4" s="16"/>
      <c r="CB4" s="8"/>
    </row>
    <row r="5" spans="1:80" ht="18" thickBot="1">
      <c r="A5" s="8"/>
      <c r="B5" s="16"/>
      <c r="C5" s="170" t="s">
        <v>52</v>
      </c>
      <c r="D5" s="170"/>
      <c r="E5" s="34"/>
      <c r="F5" s="170" t="s">
        <v>51</v>
      </c>
      <c r="G5" s="170"/>
      <c r="H5" s="34"/>
      <c r="I5" s="94"/>
      <c r="J5" s="98">
        <v>0.01</v>
      </c>
      <c r="K5" s="74">
        <v>0.01</v>
      </c>
      <c r="L5" s="97">
        <v>0.1</v>
      </c>
      <c r="M5" s="111" t="s">
        <v>50</v>
      </c>
      <c r="N5" s="59"/>
      <c r="O5" s="8"/>
      <c r="P5" s="16"/>
      <c r="Q5" s="55">
        <v>1.2</v>
      </c>
      <c r="R5" s="54" t="s">
        <v>34</v>
      </c>
      <c r="S5" s="83">
        <v>1</v>
      </c>
      <c r="T5" s="53">
        <v>2</v>
      </c>
      <c r="U5" s="125"/>
      <c r="V5" s="122"/>
      <c r="W5" s="20"/>
      <c r="X5" s="55">
        <v>12</v>
      </c>
      <c r="Y5" s="54" t="s">
        <v>34</v>
      </c>
      <c r="Z5" s="75">
        <v>1</v>
      </c>
      <c r="AA5" s="53">
        <v>2</v>
      </c>
      <c r="AB5" s="56">
        <v>0</v>
      </c>
      <c r="AC5" s="52"/>
      <c r="AD5" s="20"/>
      <c r="AE5" s="55">
        <v>120</v>
      </c>
      <c r="AF5" s="54" t="s">
        <v>34</v>
      </c>
      <c r="AG5" s="75">
        <v>1</v>
      </c>
      <c r="AH5" s="53">
        <v>2</v>
      </c>
      <c r="AI5" s="53">
        <v>1</v>
      </c>
      <c r="AJ5" s="52"/>
      <c r="AK5" s="20"/>
      <c r="AL5" s="55">
        <v>1.2</v>
      </c>
      <c r="AM5" s="54" t="s">
        <v>33</v>
      </c>
      <c r="AN5" s="75">
        <v>1</v>
      </c>
      <c r="AO5" s="53">
        <v>2</v>
      </c>
      <c r="AP5" s="53">
        <v>2</v>
      </c>
      <c r="AQ5" s="52"/>
      <c r="AR5" s="20"/>
      <c r="AS5" s="55">
        <v>12</v>
      </c>
      <c r="AT5" s="54" t="s">
        <v>33</v>
      </c>
      <c r="AU5" s="75">
        <v>1</v>
      </c>
      <c r="AV5" s="53">
        <v>2</v>
      </c>
      <c r="AW5" s="53">
        <v>3</v>
      </c>
      <c r="AX5" s="52"/>
      <c r="AY5" s="16"/>
      <c r="AZ5" s="55">
        <v>120</v>
      </c>
      <c r="BA5" s="54" t="s">
        <v>33</v>
      </c>
      <c r="BB5" s="75">
        <v>1</v>
      </c>
      <c r="BC5" s="53">
        <v>2</v>
      </c>
      <c r="BD5" s="53">
        <v>4</v>
      </c>
      <c r="BE5" s="52"/>
      <c r="BF5" s="20"/>
      <c r="BG5" s="55">
        <v>1.2</v>
      </c>
      <c r="BH5" s="54" t="s">
        <v>32</v>
      </c>
      <c r="BI5" s="75">
        <v>1</v>
      </c>
      <c r="BJ5" s="53">
        <v>2</v>
      </c>
      <c r="BK5" s="53">
        <v>5</v>
      </c>
      <c r="BL5" s="52"/>
      <c r="BM5" s="20"/>
      <c r="BN5" s="55">
        <v>12</v>
      </c>
      <c r="BO5" s="54" t="s">
        <v>32</v>
      </c>
      <c r="BP5" s="75">
        <v>1</v>
      </c>
      <c r="BQ5" s="53">
        <v>2</v>
      </c>
      <c r="BR5" s="53">
        <v>6</v>
      </c>
      <c r="BS5" s="52"/>
      <c r="BT5" s="20"/>
      <c r="BU5" s="55">
        <v>120</v>
      </c>
      <c r="BV5" s="54" t="s">
        <v>32</v>
      </c>
      <c r="BW5" s="75">
        <v>1</v>
      </c>
      <c r="BX5" s="53">
        <v>2</v>
      </c>
      <c r="BY5" s="53">
        <v>7</v>
      </c>
      <c r="BZ5" s="52"/>
      <c r="CA5" s="16"/>
      <c r="CB5" s="8"/>
    </row>
    <row r="6" spans="1:80" ht="16.5" thickBot="1">
      <c r="A6" s="8"/>
      <c r="B6" s="36" t="s">
        <v>44</v>
      </c>
      <c r="C6" s="174" t="s">
        <v>49</v>
      </c>
      <c r="D6" s="174"/>
      <c r="E6" s="34"/>
      <c r="F6" s="174" t="s">
        <v>49</v>
      </c>
      <c r="G6" s="174"/>
      <c r="H6" s="34"/>
      <c r="I6" s="73"/>
      <c r="J6" s="96">
        <v>0.1</v>
      </c>
      <c r="K6" s="74">
        <v>0.1</v>
      </c>
      <c r="L6" s="95">
        <v>0.05</v>
      </c>
      <c r="M6" s="111" t="s">
        <v>48</v>
      </c>
      <c r="N6" s="59"/>
      <c r="O6" s="8"/>
      <c r="P6" s="16"/>
      <c r="Q6" s="55">
        <v>1.3</v>
      </c>
      <c r="R6" s="54" t="s">
        <v>34</v>
      </c>
      <c r="S6" s="83">
        <v>1</v>
      </c>
      <c r="T6" s="53">
        <v>3</v>
      </c>
      <c r="U6" s="125"/>
      <c r="V6" s="122"/>
      <c r="W6" s="20"/>
      <c r="X6" s="55">
        <v>13</v>
      </c>
      <c r="Y6" s="54" t="s">
        <v>34</v>
      </c>
      <c r="Z6" s="75">
        <v>1</v>
      </c>
      <c r="AA6" s="53">
        <v>3</v>
      </c>
      <c r="AB6" s="56">
        <v>0</v>
      </c>
      <c r="AC6" s="52"/>
      <c r="AD6" s="20"/>
      <c r="AE6" s="55">
        <v>130</v>
      </c>
      <c r="AF6" s="54" t="s">
        <v>34</v>
      </c>
      <c r="AG6" s="75">
        <v>1</v>
      </c>
      <c r="AH6" s="53">
        <v>3</v>
      </c>
      <c r="AI6" s="53">
        <v>1</v>
      </c>
      <c r="AJ6" s="52"/>
      <c r="AK6" s="20"/>
      <c r="AL6" s="55">
        <v>1.3</v>
      </c>
      <c r="AM6" s="54" t="s">
        <v>33</v>
      </c>
      <c r="AN6" s="75">
        <v>1</v>
      </c>
      <c r="AO6" s="53">
        <v>3</v>
      </c>
      <c r="AP6" s="53">
        <v>2</v>
      </c>
      <c r="AQ6" s="52"/>
      <c r="AR6" s="20"/>
      <c r="AS6" s="55">
        <v>13</v>
      </c>
      <c r="AT6" s="54" t="s">
        <v>33</v>
      </c>
      <c r="AU6" s="75">
        <v>1</v>
      </c>
      <c r="AV6" s="53">
        <v>3</v>
      </c>
      <c r="AW6" s="53">
        <v>3</v>
      </c>
      <c r="AX6" s="52"/>
      <c r="AY6" s="16"/>
      <c r="AZ6" s="55">
        <v>130</v>
      </c>
      <c r="BA6" s="54" t="s">
        <v>33</v>
      </c>
      <c r="BB6" s="75">
        <v>1</v>
      </c>
      <c r="BC6" s="53">
        <v>3</v>
      </c>
      <c r="BD6" s="53">
        <v>4</v>
      </c>
      <c r="BE6" s="52"/>
      <c r="BF6" s="20"/>
      <c r="BG6" s="55">
        <v>1.3</v>
      </c>
      <c r="BH6" s="54" t="s">
        <v>32</v>
      </c>
      <c r="BI6" s="75">
        <v>1</v>
      </c>
      <c r="BJ6" s="53">
        <v>3</v>
      </c>
      <c r="BK6" s="53">
        <v>5</v>
      </c>
      <c r="BL6" s="52"/>
      <c r="BM6" s="20"/>
      <c r="BN6" s="55">
        <v>13</v>
      </c>
      <c r="BO6" s="54" t="s">
        <v>32</v>
      </c>
      <c r="BP6" s="75">
        <v>1</v>
      </c>
      <c r="BQ6" s="53">
        <v>3</v>
      </c>
      <c r="BR6" s="53">
        <v>6</v>
      </c>
      <c r="BS6" s="52"/>
      <c r="BT6" s="20"/>
      <c r="BU6" s="55">
        <v>130</v>
      </c>
      <c r="BV6" s="54" t="s">
        <v>32</v>
      </c>
      <c r="BW6" s="75">
        <v>1</v>
      </c>
      <c r="BX6" s="53">
        <v>3</v>
      </c>
      <c r="BY6" s="53">
        <v>7</v>
      </c>
      <c r="BZ6" s="52"/>
      <c r="CA6" s="16"/>
      <c r="CB6" s="8"/>
    </row>
    <row r="7" spans="1:80" ht="16.5" thickBot="1">
      <c r="A7" s="8"/>
      <c r="B7" s="16"/>
      <c r="C7" s="94"/>
      <c r="D7" s="93">
        <v>0</v>
      </c>
      <c r="E7" s="90"/>
      <c r="F7" s="94"/>
      <c r="G7" s="93">
        <v>0</v>
      </c>
      <c r="H7" s="90"/>
      <c r="I7" s="73"/>
      <c r="J7" s="92">
        <v>1</v>
      </c>
      <c r="K7" s="74">
        <v>1</v>
      </c>
      <c r="L7" s="16"/>
      <c r="M7" s="111" t="s">
        <v>56</v>
      </c>
      <c r="N7" s="16"/>
      <c r="O7" s="8"/>
      <c r="P7" s="16"/>
      <c r="Q7" s="55">
        <v>1.5</v>
      </c>
      <c r="R7" s="54" t="s">
        <v>34</v>
      </c>
      <c r="S7" s="83">
        <v>1</v>
      </c>
      <c r="T7" s="53">
        <v>5</v>
      </c>
      <c r="U7" s="125"/>
      <c r="V7" s="122"/>
      <c r="W7" s="20"/>
      <c r="X7" s="55">
        <v>15</v>
      </c>
      <c r="Y7" s="54" t="s">
        <v>34</v>
      </c>
      <c r="Z7" s="75">
        <v>1</v>
      </c>
      <c r="AA7" s="53">
        <v>5</v>
      </c>
      <c r="AB7" s="56">
        <v>0</v>
      </c>
      <c r="AC7" s="52"/>
      <c r="AD7" s="20"/>
      <c r="AE7" s="55">
        <v>150</v>
      </c>
      <c r="AF7" s="54" t="s">
        <v>34</v>
      </c>
      <c r="AG7" s="75">
        <v>1</v>
      </c>
      <c r="AH7" s="53">
        <v>5</v>
      </c>
      <c r="AI7" s="53">
        <v>1</v>
      </c>
      <c r="AJ7" s="52"/>
      <c r="AK7" s="20"/>
      <c r="AL7" s="55">
        <v>1.5</v>
      </c>
      <c r="AM7" s="54" t="s">
        <v>33</v>
      </c>
      <c r="AN7" s="75">
        <v>1</v>
      </c>
      <c r="AO7" s="53">
        <v>5</v>
      </c>
      <c r="AP7" s="53">
        <v>2</v>
      </c>
      <c r="AQ7" s="52"/>
      <c r="AR7" s="20"/>
      <c r="AS7" s="55">
        <v>15</v>
      </c>
      <c r="AT7" s="54" t="s">
        <v>33</v>
      </c>
      <c r="AU7" s="75">
        <v>1</v>
      </c>
      <c r="AV7" s="53">
        <v>5</v>
      </c>
      <c r="AW7" s="53">
        <v>3</v>
      </c>
      <c r="AX7" s="52"/>
      <c r="AY7" s="16"/>
      <c r="AZ7" s="55">
        <v>150</v>
      </c>
      <c r="BA7" s="54" t="s">
        <v>33</v>
      </c>
      <c r="BB7" s="75">
        <v>1</v>
      </c>
      <c r="BC7" s="53">
        <v>5</v>
      </c>
      <c r="BD7" s="53">
        <v>4</v>
      </c>
      <c r="BE7" s="52"/>
      <c r="BF7" s="20"/>
      <c r="BG7" s="55">
        <v>1.5</v>
      </c>
      <c r="BH7" s="54" t="s">
        <v>32</v>
      </c>
      <c r="BI7" s="75">
        <v>1</v>
      </c>
      <c r="BJ7" s="53">
        <v>5</v>
      </c>
      <c r="BK7" s="53">
        <v>5</v>
      </c>
      <c r="BL7" s="52"/>
      <c r="BM7" s="20"/>
      <c r="BN7" s="55">
        <v>15</v>
      </c>
      <c r="BO7" s="54" t="s">
        <v>32</v>
      </c>
      <c r="BP7" s="75">
        <v>1</v>
      </c>
      <c r="BQ7" s="53">
        <v>5</v>
      </c>
      <c r="BR7" s="53">
        <v>6</v>
      </c>
      <c r="BS7" s="52"/>
      <c r="BT7" s="20"/>
      <c r="BU7" s="55">
        <v>150</v>
      </c>
      <c r="BV7" s="54" t="s">
        <v>32</v>
      </c>
      <c r="BW7" s="75">
        <v>1</v>
      </c>
      <c r="BX7" s="53">
        <v>5</v>
      </c>
      <c r="BY7" s="53">
        <v>7</v>
      </c>
      <c r="BZ7" s="52"/>
      <c r="CA7" s="16"/>
      <c r="CB7" s="8"/>
    </row>
    <row r="8" spans="1:80" ht="16.5" thickBot="1">
      <c r="A8" s="8"/>
      <c r="B8" s="16"/>
      <c r="C8" s="73"/>
      <c r="D8" s="91">
        <v>1</v>
      </c>
      <c r="E8" s="90"/>
      <c r="F8" s="73"/>
      <c r="G8" s="91">
        <v>1</v>
      </c>
      <c r="H8" s="90"/>
      <c r="I8" s="73"/>
      <c r="J8" s="89">
        <v>10</v>
      </c>
      <c r="K8" s="74">
        <v>10</v>
      </c>
      <c r="L8" s="88">
        <v>0.01</v>
      </c>
      <c r="M8" s="111" t="s">
        <v>57</v>
      </c>
      <c r="N8" s="16"/>
      <c r="O8" s="8"/>
      <c r="P8" s="16"/>
      <c r="Q8" s="55">
        <v>1.6</v>
      </c>
      <c r="R8" s="54" t="s">
        <v>34</v>
      </c>
      <c r="S8" s="83">
        <v>1</v>
      </c>
      <c r="T8" s="53">
        <v>6</v>
      </c>
      <c r="U8" s="125"/>
      <c r="V8" s="122"/>
      <c r="W8" s="20"/>
      <c r="X8" s="55">
        <v>16</v>
      </c>
      <c r="Y8" s="54" t="s">
        <v>34</v>
      </c>
      <c r="Z8" s="75">
        <v>1</v>
      </c>
      <c r="AA8" s="53">
        <v>6</v>
      </c>
      <c r="AB8" s="56">
        <v>0</v>
      </c>
      <c r="AC8" s="52"/>
      <c r="AD8" s="20"/>
      <c r="AE8" s="55">
        <v>160</v>
      </c>
      <c r="AF8" s="54" t="s">
        <v>34</v>
      </c>
      <c r="AG8" s="75">
        <v>1</v>
      </c>
      <c r="AH8" s="53">
        <v>6</v>
      </c>
      <c r="AI8" s="53">
        <v>1</v>
      </c>
      <c r="AJ8" s="52"/>
      <c r="AK8" s="20"/>
      <c r="AL8" s="55">
        <v>1.6</v>
      </c>
      <c r="AM8" s="54" t="s">
        <v>33</v>
      </c>
      <c r="AN8" s="75">
        <v>1</v>
      </c>
      <c r="AO8" s="53">
        <v>6</v>
      </c>
      <c r="AP8" s="53">
        <v>2</v>
      </c>
      <c r="AQ8" s="52"/>
      <c r="AR8" s="20"/>
      <c r="AS8" s="55">
        <v>16</v>
      </c>
      <c r="AT8" s="54" t="s">
        <v>33</v>
      </c>
      <c r="AU8" s="75">
        <v>1</v>
      </c>
      <c r="AV8" s="53">
        <v>6</v>
      </c>
      <c r="AW8" s="53">
        <v>3</v>
      </c>
      <c r="AX8" s="52"/>
      <c r="AY8" s="16"/>
      <c r="AZ8" s="55">
        <v>160</v>
      </c>
      <c r="BA8" s="54" t="s">
        <v>33</v>
      </c>
      <c r="BB8" s="75">
        <v>1</v>
      </c>
      <c r="BC8" s="53">
        <v>6</v>
      </c>
      <c r="BD8" s="53">
        <v>4</v>
      </c>
      <c r="BE8" s="52"/>
      <c r="BF8" s="20"/>
      <c r="BG8" s="55">
        <v>1.6</v>
      </c>
      <c r="BH8" s="54" t="s">
        <v>32</v>
      </c>
      <c r="BI8" s="75">
        <v>1</v>
      </c>
      <c r="BJ8" s="53">
        <v>6</v>
      </c>
      <c r="BK8" s="53">
        <v>5</v>
      </c>
      <c r="BL8" s="52"/>
      <c r="BM8" s="20"/>
      <c r="BN8" s="55">
        <v>16</v>
      </c>
      <c r="BO8" s="54" t="s">
        <v>32</v>
      </c>
      <c r="BP8" s="75">
        <v>1</v>
      </c>
      <c r="BQ8" s="53">
        <v>6</v>
      </c>
      <c r="BR8" s="53">
        <v>6</v>
      </c>
      <c r="BS8" s="52"/>
      <c r="BT8" s="20"/>
      <c r="BU8" s="55">
        <v>160</v>
      </c>
      <c r="BV8" s="54" t="s">
        <v>32</v>
      </c>
      <c r="BW8" s="75">
        <v>1</v>
      </c>
      <c r="BX8" s="53">
        <v>6</v>
      </c>
      <c r="BY8" s="53">
        <v>7</v>
      </c>
      <c r="BZ8" s="52"/>
      <c r="CA8" s="16"/>
      <c r="CB8" s="8"/>
    </row>
    <row r="9" spans="1:80" ht="16.5" thickBot="1">
      <c r="A9" s="8"/>
      <c r="B9" s="16"/>
      <c r="C9" s="73"/>
      <c r="D9" s="87">
        <v>2</v>
      </c>
      <c r="E9" s="86"/>
      <c r="F9" s="73"/>
      <c r="G9" s="87">
        <v>2</v>
      </c>
      <c r="H9" s="86"/>
      <c r="I9" s="73"/>
      <c r="J9" s="85">
        <v>100</v>
      </c>
      <c r="K9" s="74">
        <v>100</v>
      </c>
      <c r="L9" s="84">
        <v>0.02</v>
      </c>
      <c r="M9" s="111" t="s">
        <v>24</v>
      </c>
      <c r="N9" s="16"/>
      <c r="O9" s="8"/>
      <c r="P9" s="16"/>
      <c r="Q9" s="55">
        <v>1.8</v>
      </c>
      <c r="R9" s="54" t="s">
        <v>34</v>
      </c>
      <c r="S9" s="83">
        <v>1</v>
      </c>
      <c r="T9" s="53">
        <v>8</v>
      </c>
      <c r="U9" s="125"/>
      <c r="V9" s="122"/>
      <c r="W9" s="20"/>
      <c r="X9" s="55">
        <v>18</v>
      </c>
      <c r="Y9" s="54" t="s">
        <v>34</v>
      </c>
      <c r="Z9" s="75">
        <v>1</v>
      </c>
      <c r="AA9" s="53">
        <v>8</v>
      </c>
      <c r="AB9" s="56">
        <v>0</v>
      </c>
      <c r="AC9" s="52"/>
      <c r="AD9" s="20"/>
      <c r="AE9" s="55">
        <v>180</v>
      </c>
      <c r="AF9" s="54" t="s">
        <v>34</v>
      </c>
      <c r="AG9" s="75">
        <v>1</v>
      </c>
      <c r="AH9" s="53">
        <v>8</v>
      </c>
      <c r="AI9" s="53">
        <v>1</v>
      </c>
      <c r="AJ9" s="52"/>
      <c r="AK9" s="20"/>
      <c r="AL9" s="55">
        <v>1.8</v>
      </c>
      <c r="AM9" s="54" t="s">
        <v>33</v>
      </c>
      <c r="AN9" s="75">
        <v>1</v>
      </c>
      <c r="AO9" s="53">
        <v>8</v>
      </c>
      <c r="AP9" s="53">
        <v>2</v>
      </c>
      <c r="AQ9" s="52"/>
      <c r="AR9" s="20"/>
      <c r="AS9" s="55">
        <v>18</v>
      </c>
      <c r="AT9" s="54" t="s">
        <v>33</v>
      </c>
      <c r="AU9" s="75">
        <v>1</v>
      </c>
      <c r="AV9" s="53">
        <v>8</v>
      </c>
      <c r="AW9" s="53">
        <v>3</v>
      </c>
      <c r="AX9" s="52"/>
      <c r="AY9" s="16"/>
      <c r="AZ9" s="55">
        <v>180</v>
      </c>
      <c r="BA9" s="54" t="s">
        <v>33</v>
      </c>
      <c r="BB9" s="75">
        <v>1</v>
      </c>
      <c r="BC9" s="53">
        <v>8</v>
      </c>
      <c r="BD9" s="53">
        <v>4</v>
      </c>
      <c r="BE9" s="52"/>
      <c r="BF9" s="20"/>
      <c r="BG9" s="55">
        <v>1.8</v>
      </c>
      <c r="BH9" s="54" t="s">
        <v>32</v>
      </c>
      <c r="BI9" s="75">
        <v>1</v>
      </c>
      <c r="BJ9" s="53">
        <v>8</v>
      </c>
      <c r="BK9" s="53">
        <v>5</v>
      </c>
      <c r="BL9" s="52"/>
      <c r="BM9" s="20"/>
      <c r="BN9" s="55">
        <v>18</v>
      </c>
      <c r="BO9" s="54" t="s">
        <v>32</v>
      </c>
      <c r="BP9" s="75">
        <v>1</v>
      </c>
      <c r="BQ9" s="53">
        <v>8</v>
      </c>
      <c r="BR9" s="53">
        <v>6</v>
      </c>
      <c r="BS9" s="52"/>
      <c r="BT9" s="20"/>
      <c r="BU9" s="55">
        <v>180</v>
      </c>
      <c r="BV9" s="54" t="s">
        <v>32</v>
      </c>
      <c r="BW9" s="75">
        <v>1</v>
      </c>
      <c r="BX9" s="53">
        <v>8</v>
      </c>
      <c r="BY9" s="53">
        <v>7</v>
      </c>
      <c r="BZ9" s="52"/>
      <c r="CA9" s="16"/>
      <c r="CB9" s="8"/>
    </row>
    <row r="10" spans="1:80" ht="16.5" thickBot="1">
      <c r="A10" s="8"/>
      <c r="B10" s="16"/>
      <c r="C10" s="73"/>
      <c r="D10" s="82">
        <v>3</v>
      </c>
      <c r="E10" s="71"/>
      <c r="F10" s="73"/>
      <c r="G10" s="82">
        <v>3</v>
      </c>
      <c r="H10" s="71"/>
      <c r="I10" s="73"/>
      <c r="J10" s="81" t="s">
        <v>47</v>
      </c>
      <c r="K10" s="74">
        <v>1</v>
      </c>
      <c r="L10" s="16"/>
      <c r="M10" s="111" t="s">
        <v>22</v>
      </c>
      <c r="N10" s="16"/>
      <c r="O10" s="8"/>
      <c r="P10" s="16"/>
      <c r="Q10" s="55">
        <v>2</v>
      </c>
      <c r="R10" s="54" t="s">
        <v>34</v>
      </c>
      <c r="S10" s="53">
        <v>2</v>
      </c>
      <c r="T10" s="56">
        <v>0</v>
      </c>
      <c r="U10" s="125"/>
      <c r="V10" s="122"/>
      <c r="W10" s="20"/>
      <c r="X10" s="55">
        <v>20</v>
      </c>
      <c r="Y10" s="54" t="s">
        <v>34</v>
      </c>
      <c r="Z10" s="75">
        <v>2</v>
      </c>
      <c r="AA10" s="56">
        <v>0</v>
      </c>
      <c r="AB10" s="56">
        <v>0</v>
      </c>
      <c r="AC10" s="52"/>
      <c r="AD10" s="20"/>
      <c r="AE10" s="55">
        <v>200</v>
      </c>
      <c r="AF10" s="54" t="s">
        <v>34</v>
      </c>
      <c r="AG10" s="75">
        <v>2</v>
      </c>
      <c r="AH10" s="56">
        <v>0</v>
      </c>
      <c r="AI10" s="53">
        <v>1</v>
      </c>
      <c r="AJ10" s="52"/>
      <c r="AK10" s="20"/>
      <c r="AL10" s="55">
        <v>2</v>
      </c>
      <c r="AM10" s="54" t="s">
        <v>33</v>
      </c>
      <c r="AN10" s="75">
        <v>2</v>
      </c>
      <c r="AO10" s="56">
        <v>0</v>
      </c>
      <c r="AP10" s="53">
        <v>2</v>
      </c>
      <c r="AQ10" s="52"/>
      <c r="AR10" s="20"/>
      <c r="AS10" s="55">
        <v>20</v>
      </c>
      <c r="AT10" s="54" t="s">
        <v>33</v>
      </c>
      <c r="AU10" s="75">
        <v>2</v>
      </c>
      <c r="AV10" s="56">
        <v>0</v>
      </c>
      <c r="AW10" s="53">
        <v>3</v>
      </c>
      <c r="AX10" s="52"/>
      <c r="AY10" s="16"/>
      <c r="AZ10" s="55">
        <v>200</v>
      </c>
      <c r="BA10" s="54" t="s">
        <v>33</v>
      </c>
      <c r="BB10" s="75">
        <v>2</v>
      </c>
      <c r="BC10" s="56">
        <v>0</v>
      </c>
      <c r="BD10" s="53">
        <v>4</v>
      </c>
      <c r="BE10" s="52"/>
      <c r="BF10" s="20"/>
      <c r="BG10" s="55">
        <v>2</v>
      </c>
      <c r="BH10" s="54" t="s">
        <v>32</v>
      </c>
      <c r="BI10" s="75">
        <v>2</v>
      </c>
      <c r="BJ10" s="56">
        <v>0</v>
      </c>
      <c r="BK10" s="53">
        <v>5</v>
      </c>
      <c r="BL10" s="52"/>
      <c r="BM10" s="20"/>
      <c r="BN10" s="55">
        <v>20</v>
      </c>
      <c r="BO10" s="54" t="s">
        <v>32</v>
      </c>
      <c r="BP10" s="75">
        <v>2</v>
      </c>
      <c r="BQ10" s="56">
        <v>0</v>
      </c>
      <c r="BR10" s="53">
        <v>6</v>
      </c>
      <c r="BS10" s="52"/>
      <c r="BT10" s="20"/>
      <c r="BU10" s="55">
        <v>200</v>
      </c>
      <c r="BV10" s="54" t="s">
        <v>32</v>
      </c>
      <c r="BW10" s="75">
        <v>2</v>
      </c>
      <c r="BX10" s="56">
        <v>0</v>
      </c>
      <c r="BY10" s="53">
        <v>7</v>
      </c>
      <c r="BZ10" s="52"/>
      <c r="CA10" s="16"/>
      <c r="CB10" s="8"/>
    </row>
    <row r="11" spans="1:80" ht="16.5" thickBot="1">
      <c r="A11" s="8"/>
      <c r="B11" s="16"/>
      <c r="C11" s="73"/>
      <c r="D11" s="80">
        <v>4</v>
      </c>
      <c r="E11" s="71"/>
      <c r="F11" s="73"/>
      <c r="G11" s="80">
        <v>4</v>
      </c>
      <c r="H11" s="71"/>
      <c r="I11" s="73"/>
      <c r="J11" s="79" t="s">
        <v>46</v>
      </c>
      <c r="K11" s="74">
        <v>10</v>
      </c>
      <c r="L11" s="16"/>
      <c r="M11" s="111" t="s">
        <v>19</v>
      </c>
      <c r="N11" s="16"/>
      <c r="O11" s="8"/>
      <c r="P11" s="16"/>
      <c r="Q11" s="55">
        <v>2.2000000000000002</v>
      </c>
      <c r="R11" s="54" t="s">
        <v>34</v>
      </c>
      <c r="S11" s="53">
        <v>2</v>
      </c>
      <c r="T11" s="53">
        <v>2</v>
      </c>
      <c r="U11" s="125"/>
      <c r="V11" s="122"/>
      <c r="W11" s="20"/>
      <c r="X11" s="55">
        <v>22</v>
      </c>
      <c r="Y11" s="54" t="s">
        <v>34</v>
      </c>
      <c r="Z11" s="75">
        <v>2</v>
      </c>
      <c r="AA11" s="53">
        <v>2</v>
      </c>
      <c r="AB11" s="56">
        <v>0</v>
      </c>
      <c r="AC11" s="52"/>
      <c r="AD11" s="20"/>
      <c r="AE11" s="55">
        <v>220</v>
      </c>
      <c r="AF11" s="54" t="s">
        <v>34</v>
      </c>
      <c r="AG11" s="75">
        <v>2</v>
      </c>
      <c r="AH11" s="53">
        <v>2</v>
      </c>
      <c r="AI11" s="53">
        <v>1</v>
      </c>
      <c r="AJ11" s="52"/>
      <c r="AK11" s="20"/>
      <c r="AL11" s="55">
        <v>2.2000000000000002</v>
      </c>
      <c r="AM11" s="54" t="s">
        <v>33</v>
      </c>
      <c r="AN11" s="75">
        <v>2</v>
      </c>
      <c r="AO11" s="53">
        <v>2</v>
      </c>
      <c r="AP11" s="53">
        <v>2</v>
      </c>
      <c r="AQ11" s="52"/>
      <c r="AR11" s="20"/>
      <c r="AS11" s="55">
        <v>22</v>
      </c>
      <c r="AT11" s="54" t="s">
        <v>33</v>
      </c>
      <c r="AU11" s="75">
        <v>2</v>
      </c>
      <c r="AV11" s="53">
        <v>2</v>
      </c>
      <c r="AW11" s="53">
        <v>3</v>
      </c>
      <c r="AX11" s="52"/>
      <c r="AY11" s="16"/>
      <c r="AZ11" s="55">
        <v>220</v>
      </c>
      <c r="BA11" s="54" t="s">
        <v>33</v>
      </c>
      <c r="BB11" s="75">
        <v>2</v>
      </c>
      <c r="BC11" s="53">
        <v>2</v>
      </c>
      <c r="BD11" s="53">
        <v>4</v>
      </c>
      <c r="BE11" s="52"/>
      <c r="BF11" s="20"/>
      <c r="BG11" s="55">
        <v>2.2000000000000002</v>
      </c>
      <c r="BH11" s="54" t="s">
        <v>32</v>
      </c>
      <c r="BI11" s="75">
        <v>2</v>
      </c>
      <c r="BJ11" s="53">
        <v>2</v>
      </c>
      <c r="BK11" s="53">
        <v>5</v>
      </c>
      <c r="BL11" s="52"/>
      <c r="BM11" s="20"/>
      <c r="BN11" s="55">
        <v>22</v>
      </c>
      <c r="BO11" s="54" t="s">
        <v>32</v>
      </c>
      <c r="BP11" s="75">
        <v>2</v>
      </c>
      <c r="BQ11" s="53">
        <v>2</v>
      </c>
      <c r="BR11" s="53">
        <v>6</v>
      </c>
      <c r="BS11" s="52"/>
      <c r="BT11" s="20"/>
      <c r="BU11" s="55">
        <v>220</v>
      </c>
      <c r="BV11" s="54" t="s">
        <v>32</v>
      </c>
      <c r="BW11" s="75">
        <v>2</v>
      </c>
      <c r="BX11" s="53">
        <v>2</v>
      </c>
      <c r="BY11" s="53">
        <v>7</v>
      </c>
      <c r="BZ11" s="52"/>
      <c r="CA11" s="16"/>
      <c r="CB11" s="8"/>
    </row>
    <row r="12" spans="1:80" ht="16.5" thickBot="1">
      <c r="A12" s="8"/>
      <c r="B12" s="16"/>
      <c r="C12" s="73"/>
      <c r="D12" s="78">
        <v>5</v>
      </c>
      <c r="E12" s="71"/>
      <c r="F12" s="73"/>
      <c r="G12" s="78">
        <v>5</v>
      </c>
      <c r="H12" s="71"/>
      <c r="I12" s="73"/>
      <c r="J12" s="77" t="s">
        <v>45</v>
      </c>
      <c r="K12" s="74">
        <v>100</v>
      </c>
      <c r="L12" s="76">
        <v>5.0000000000000001E-3</v>
      </c>
      <c r="M12" s="111" t="s">
        <v>15</v>
      </c>
      <c r="N12" s="16"/>
      <c r="O12" s="8"/>
      <c r="P12" s="16"/>
      <c r="Q12" s="55">
        <v>2.4</v>
      </c>
      <c r="R12" s="54" t="s">
        <v>34</v>
      </c>
      <c r="S12" s="53">
        <v>2</v>
      </c>
      <c r="T12" s="53">
        <v>4</v>
      </c>
      <c r="U12" s="125"/>
      <c r="V12" s="122"/>
      <c r="W12" s="20"/>
      <c r="X12" s="55">
        <v>24</v>
      </c>
      <c r="Y12" s="54" t="s">
        <v>34</v>
      </c>
      <c r="Z12" s="75">
        <v>2</v>
      </c>
      <c r="AA12" s="53">
        <v>4</v>
      </c>
      <c r="AB12" s="56">
        <v>0</v>
      </c>
      <c r="AC12" s="52"/>
      <c r="AD12" s="20"/>
      <c r="AE12" s="55">
        <v>240</v>
      </c>
      <c r="AF12" s="54" t="s">
        <v>34</v>
      </c>
      <c r="AG12" s="75">
        <v>2</v>
      </c>
      <c r="AH12" s="53">
        <v>4</v>
      </c>
      <c r="AI12" s="53">
        <v>1</v>
      </c>
      <c r="AJ12" s="52"/>
      <c r="AK12" s="20"/>
      <c r="AL12" s="55">
        <v>2.4</v>
      </c>
      <c r="AM12" s="54" t="s">
        <v>33</v>
      </c>
      <c r="AN12" s="75">
        <v>2</v>
      </c>
      <c r="AO12" s="53">
        <v>4</v>
      </c>
      <c r="AP12" s="53">
        <v>2</v>
      </c>
      <c r="AQ12" s="52"/>
      <c r="AR12" s="20"/>
      <c r="AS12" s="55">
        <v>24</v>
      </c>
      <c r="AT12" s="54" t="s">
        <v>33</v>
      </c>
      <c r="AU12" s="75">
        <v>2</v>
      </c>
      <c r="AV12" s="53">
        <v>4</v>
      </c>
      <c r="AW12" s="53">
        <v>3</v>
      </c>
      <c r="AX12" s="52"/>
      <c r="AY12" s="16"/>
      <c r="AZ12" s="55">
        <v>240</v>
      </c>
      <c r="BA12" s="54" t="s">
        <v>33</v>
      </c>
      <c r="BB12" s="75">
        <v>2</v>
      </c>
      <c r="BC12" s="53">
        <v>4</v>
      </c>
      <c r="BD12" s="53">
        <v>4</v>
      </c>
      <c r="BE12" s="52"/>
      <c r="BF12" s="20"/>
      <c r="BG12" s="55">
        <v>2.4</v>
      </c>
      <c r="BH12" s="54" t="s">
        <v>32</v>
      </c>
      <c r="BI12" s="75">
        <v>2</v>
      </c>
      <c r="BJ12" s="53">
        <v>4</v>
      </c>
      <c r="BK12" s="53">
        <v>5</v>
      </c>
      <c r="BL12" s="52"/>
      <c r="BM12" s="20"/>
      <c r="BN12" s="55">
        <v>24</v>
      </c>
      <c r="BO12" s="54" t="s">
        <v>32</v>
      </c>
      <c r="BP12" s="75">
        <v>2</v>
      </c>
      <c r="BQ12" s="53">
        <v>4</v>
      </c>
      <c r="BR12" s="53">
        <v>6</v>
      </c>
      <c r="BS12" s="52"/>
      <c r="BT12" s="20"/>
      <c r="BU12" s="55">
        <v>240</v>
      </c>
      <c r="BV12" s="54" t="s">
        <v>32</v>
      </c>
      <c r="BW12" s="75">
        <v>2</v>
      </c>
      <c r="BX12" s="53">
        <v>4</v>
      </c>
      <c r="BY12" s="53">
        <v>7</v>
      </c>
      <c r="BZ12" s="52"/>
      <c r="CA12" s="16"/>
      <c r="CB12" s="8"/>
    </row>
    <row r="13" spans="1:80" ht="16.5" thickBot="1">
      <c r="A13" s="8"/>
      <c r="B13" s="16"/>
      <c r="C13" s="73"/>
      <c r="D13" s="115">
        <v>6</v>
      </c>
      <c r="E13" s="71"/>
      <c r="F13" s="73"/>
      <c r="G13" s="115">
        <v>6</v>
      </c>
      <c r="H13" s="71"/>
      <c r="I13" s="73"/>
      <c r="J13" s="117" t="s">
        <v>43</v>
      </c>
      <c r="K13" s="74">
        <v>1</v>
      </c>
      <c r="L13" s="119">
        <v>2.5000000000000001E-3</v>
      </c>
      <c r="M13" s="111" t="s">
        <v>12</v>
      </c>
      <c r="N13" s="16"/>
      <c r="O13" s="8"/>
      <c r="P13" s="16"/>
      <c r="Q13" s="55">
        <v>2.7</v>
      </c>
      <c r="R13" s="54" t="s">
        <v>34</v>
      </c>
      <c r="S13" s="53">
        <v>2</v>
      </c>
      <c r="T13" s="53">
        <v>7</v>
      </c>
      <c r="U13" s="125"/>
      <c r="V13" s="122"/>
      <c r="W13" s="20"/>
      <c r="X13" s="55">
        <v>27</v>
      </c>
      <c r="Y13" s="54" t="s">
        <v>34</v>
      </c>
      <c r="Z13" s="75">
        <v>2</v>
      </c>
      <c r="AA13" s="53">
        <v>7</v>
      </c>
      <c r="AB13" s="56">
        <v>0</v>
      </c>
      <c r="AC13" s="52"/>
      <c r="AD13" s="20"/>
      <c r="AE13" s="55">
        <v>270</v>
      </c>
      <c r="AF13" s="54" t="s">
        <v>34</v>
      </c>
      <c r="AG13" s="75">
        <v>2</v>
      </c>
      <c r="AH13" s="53">
        <v>7</v>
      </c>
      <c r="AI13" s="53">
        <v>1</v>
      </c>
      <c r="AJ13" s="52"/>
      <c r="AK13" s="20"/>
      <c r="AL13" s="55">
        <v>2.7</v>
      </c>
      <c r="AM13" s="54" t="s">
        <v>33</v>
      </c>
      <c r="AN13" s="75">
        <v>2</v>
      </c>
      <c r="AO13" s="53">
        <v>7</v>
      </c>
      <c r="AP13" s="53">
        <v>2</v>
      </c>
      <c r="AQ13" s="52"/>
      <c r="AR13" s="20"/>
      <c r="AS13" s="55">
        <v>27</v>
      </c>
      <c r="AT13" s="54" t="s">
        <v>33</v>
      </c>
      <c r="AU13" s="75">
        <v>2</v>
      </c>
      <c r="AV13" s="53">
        <v>7</v>
      </c>
      <c r="AW13" s="53">
        <v>3</v>
      </c>
      <c r="AX13" s="52"/>
      <c r="AY13" s="16"/>
      <c r="AZ13" s="55">
        <v>270</v>
      </c>
      <c r="BA13" s="54" t="s">
        <v>33</v>
      </c>
      <c r="BB13" s="75">
        <v>2</v>
      </c>
      <c r="BC13" s="53">
        <v>7</v>
      </c>
      <c r="BD13" s="53">
        <v>4</v>
      </c>
      <c r="BE13" s="52"/>
      <c r="BF13" s="20"/>
      <c r="BG13" s="55">
        <v>2.7</v>
      </c>
      <c r="BH13" s="54" t="s">
        <v>32</v>
      </c>
      <c r="BI13" s="75">
        <v>2</v>
      </c>
      <c r="BJ13" s="53">
        <v>7</v>
      </c>
      <c r="BK13" s="53">
        <v>5</v>
      </c>
      <c r="BL13" s="52"/>
      <c r="BM13" s="20"/>
      <c r="BN13" s="55">
        <v>27</v>
      </c>
      <c r="BO13" s="54" t="s">
        <v>32</v>
      </c>
      <c r="BP13" s="75">
        <v>2</v>
      </c>
      <c r="BQ13" s="53">
        <v>7</v>
      </c>
      <c r="BR13" s="53">
        <v>6</v>
      </c>
      <c r="BS13" s="52"/>
      <c r="BT13" s="20"/>
      <c r="BU13" s="55">
        <v>270</v>
      </c>
      <c r="BV13" s="54" t="s">
        <v>32</v>
      </c>
      <c r="BW13" s="75">
        <v>2</v>
      </c>
      <c r="BX13" s="53">
        <v>7</v>
      </c>
      <c r="BY13" s="53">
        <v>7</v>
      </c>
      <c r="BZ13" s="52"/>
      <c r="CA13" s="16"/>
      <c r="CB13" s="8"/>
    </row>
    <row r="14" spans="1:80" ht="16.5" thickBot="1">
      <c r="A14" s="8"/>
      <c r="B14" s="16"/>
      <c r="C14" s="73"/>
      <c r="D14" s="116">
        <v>7</v>
      </c>
      <c r="E14" s="71"/>
      <c r="F14" s="73"/>
      <c r="G14" s="116">
        <v>7</v>
      </c>
      <c r="H14" s="71"/>
      <c r="I14" s="70"/>
      <c r="J14" s="118" t="s">
        <v>42</v>
      </c>
      <c r="K14" s="74">
        <v>10</v>
      </c>
      <c r="L14" s="120">
        <v>1E-3</v>
      </c>
      <c r="M14" s="111" t="s">
        <v>58</v>
      </c>
      <c r="N14" s="16"/>
      <c r="O14" s="8"/>
      <c r="P14" s="16"/>
      <c r="Q14" s="55">
        <v>3</v>
      </c>
      <c r="R14" s="54" t="s">
        <v>34</v>
      </c>
      <c r="S14" s="53">
        <v>3</v>
      </c>
      <c r="T14" s="56">
        <v>0</v>
      </c>
      <c r="U14" s="125"/>
      <c r="V14" s="122"/>
      <c r="W14" s="20"/>
      <c r="X14" s="55">
        <v>30</v>
      </c>
      <c r="Y14" s="54" t="s">
        <v>34</v>
      </c>
      <c r="Z14" s="53">
        <v>3</v>
      </c>
      <c r="AA14" s="56">
        <v>0</v>
      </c>
      <c r="AB14" s="56">
        <v>0</v>
      </c>
      <c r="AC14" s="52"/>
      <c r="AD14" s="20"/>
      <c r="AE14" s="55">
        <v>300</v>
      </c>
      <c r="AF14" s="54" t="s">
        <v>34</v>
      </c>
      <c r="AG14" s="53">
        <v>3</v>
      </c>
      <c r="AH14" s="56">
        <v>0</v>
      </c>
      <c r="AI14" s="53">
        <v>1</v>
      </c>
      <c r="AJ14" s="52"/>
      <c r="AK14" s="20"/>
      <c r="AL14" s="55">
        <v>3</v>
      </c>
      <c r="AM14" s="54" t="s">
        <v>33</v>
      </c>
      <c r="AN14" s="53">
        <v>3</v>
      </c>
      <c r="AO14" s="56">
        <v>0</v>
      </c>
      <c r="AP14" s="53">
        <v>2</v>
      </c>
      <c r="AQ14" s="52"/>
      <c r="AR14" s="20"/>
      <c r="AS14" s="55">
        <v>30</v>
      </c>
      <c r="AT14" s="54" t="s">
        <v>33</v>
      </c>
      <c r="AU14" s="53">
        <v>3</v>
      </c>
      <c r="AV14" s="56">
        <v>0</v>
      </c>
      <c r="AW14" s="53">
        <v>3</v>
      </c>
      <c r="AX14" s="52"/>
      <c r="AY14" s="16"/>
      <c r="AZ14" s="55">
        <v>300</v>
      </c>
      <c r="BA14" s="54" t="s">
        <v>33</v>
      </c>
      <c r="BB14" s="53">
        <v>3</v>
      </c>
      <c r="BC14" s="56">
        <v>0</v>
      </c>
      <c r="BD14" s="53">
        <v>4</v>
      </c>
      <c r="BE14" s="52"/>
      <c r="BF14" s="20"/>
      <c r="BG14" s="55">
        <v>3</v>
      </c>
      <c r="BH14" s="54" t="s">
        <v>32</v>
      </c>
      <c r="BI14" s="53">
        <v>3</v>
      </c>
      <c r="BJ14" s="56">
        <v>0</v>
      </c>
      <c r="BK14" s="53">
        <v>5</v>
      </c>
      <c r="BL14" s="52"/>
      <c r="BM14" s="20"/>
      <c r="BN14" s="55">
        <v>30</v>
      </c>
      <c r="BO14" s="54" t="s">
        <v>32</v>
      </c>
      <c r="BP14" s="53">
        <v>3</v>
      </c>
      <c r="BQ14" s="56">
        <v>0</v>
      </c>
      <c r="BR14" s="53">
        <v>6</v>
      </c>
      <c r="BS14" s="52"/>
      <c r="BT14" s="20"/>
      <c r="BU14" s="55">
        <v>300</v>
      </c>
      <c r="BV14" s="54" t="s">
        <v>32</v>
      </c>
      <c r="BW14" s="53">
        <v>3</v>
      </c>
      <c r="BX14" s="56">
        <v>0</v>
      </c>
      <c r="BY14" s="53">
        <v>7</v>
      </c>
      <c r="BZ14" s="52"/>
      <c r="CA14" s="16"/>
      <c r="CB14" s="8"/>
    </row>
    <row r="15" spans="1:80" ht="16.5" thickBot="1">
      <c r="A15" s="8"/>
      <c r="B15" s="16"/>
      <c r="C15" s="73"/>
      <c r="D15" s="72">
        <v>8</v>
      </c>
      <c r="E15" s="71"/>
      <c r="F15" s="73"/>
      <c r="G15" s="72">
        <v>8</v>
      </c>
      <c r="H15" s="68"/>
      <c r="I15" s="67"/>
      <c r="J15" s="67"/>
      <c r="K15" s="67"/>
      <c r="L15" s="63"/>
      <c r="M15" s="111" t="s">
        <v>59</v>
      </c>
      <c r="N15" s="16"/>
      <c r="O15" s="8"/>
      <c r="P15" s="16"/>
      <c r="Q15" s="55">
        <v>3.3</v>
      </c>
      <c r="R15" s="54" t="s">
        <v>34</v>
      </c>
      <c r="S15" s="53">
        <v>3</v>
      </c>
      <c r="T15" s="53">
        <v>3</v>
      </c>
      <c r="U15" s="125"/>
      <c r="V15" s="122"/>
      <c r="W15" s="20"/>
      <c r="X15" s="55">
        <v>33</v>
      </c>
      <c r="Y15" s="54" t="s">
        <v>34</v>
      </c>
      <c r="Z15" s="53">
        <v>3</v>
      </c>
      <c r="AA15" s="53">
        <v>3</v>
      </c>
      <c r="AB15" s="56">
        <v>0</v>
      </c>
      <c r="AC15" s="52"/>
      <c r="AD15" s="20"/>
      <c r="AE15" s="55">
        <v>330</v>
      </c>
      <c r="AF15" s="54" t="s">
        <v>34</v>
      </c>
      <c r="AG15" s="53">
        <v>3</v>
      </c>
      <c r="AH15" s="53">
        <v>3</v>
      </c>
      <c r="AI15" s="53">
        <v>1</v>
      </c>
      <c r="AJ15" s="52"/>
      <c r="AK15" s="20"/>
      <c r="AL15" s="55">
        <v>3.3</v>
      </c>
      <c r="AM15" s="54" t="s">
        <v>33</v>
      </c>
      <c r="AN15" s="53">
        <v>3</v>
      </c>
      <c r="AO15" s="53">
        <v>3</v>
      </c>
      <c r="AP15" s="53">
        <v>2</v>
      </c>
      <c r="AQ15" s="52"/>
      <c r="AR15" s="20"/>
      <c r="AS15" s="55">
        <v>33</v>
      </c>
      <c r="AT15" s="54" t="s">
        <v>33</v>
      </c>
      <c r="AU15" s="53">
        <v>3</v>
      </c>
      <c r="AV15" s="53">
        <v>3</v>
      </c>
      <c r="AW15" s="53">
        <v>3</v>
      </c>
      <c r="AX15" s="52"/>
      <c r="AY15" s="16"/>
      <c r="AZ15" s="55">
        <v>330</v>
      </c>
      <c r="BA15" s="54" t="s">
        <v>33</v>
      </c>
      <c r="BB15" s="53">
        <v>3</v>
      </c>
      <c r="BC15" s="53">
        <v>3</v>
      </c>
      <c r="BD15" s="53">
        <v>4</v>
      </c>
      <c r="BE15" s="52"/>
      <c r="BF15" s="20"/>
      <c r="BG15" s="55">
        <v>3.3</v>
      </c>
      <c r="BH15" s="54" t="s">
        <v>32</v>
      </c>
      <c r="BI15" s="53">
        <v>3</v>
      </c>
      <c r="BJ15" s="53">
        <v>3</v>
      </c>
      <c r="BK15" s="53">
        <v>5</v>
      </c>
      <c r="BL15" s="52"/>
      <c r="BM15" s="20"/>
      <c r="BN15" s="55">
        <v>33</v>
      </c>
      <c r="BO15" s="54" t="s">
        <v>32</v>
      </c>
      <c r="BP15" s="53">
        <v>3</v>
      </c>
      <c r="BQ15" s="53">
        <v>3</v>
      </c>
      <c r="BR15" s="53">
        <v>6</v>
      </c>
      <c r="BS15" s="52"/>
      <c r="BT15" s="20"/>
      <c r="BU15" s="55">
        <v>330</v>
      </c>
      <c r="BV15" s="54" t="s">
        <v>32</v>
      </c>
      <c r="BW15" s="53">
        <v>3</v>
      </c>
      <c r="BX15" s="53">
        <v>3</v>
      </c>
      <c r="BY15" s="53">
        <v>7</v>
      </c>
      <c r="BZ15" s="52"/>
      <c r="CA15" s="16"/>
      <c r="CB15" s="8"/>
    </row>
    <row r="16" spans="1:80" ht="16.5" thickBot="1">
      <c r="A16" s="8"/>
      <c r="B16" s="16"/>
      <c r="C16" s="70"/>
      <c r="D16" s="69">
        <v>9</v>
      </c>
      <c r="E16" s="71"/>
      <c r="F16" s="70"/>
      <c r="G16" s="69">
        <v>9</v>
      </c>
      <c r="H16" s="68"/>
      <c r="I16" s="67"/>
      <c r="J16" s="46" t="s">
        <v>41</v>
      </c>
      <c r="K16" s="172" t="str">
        <f>IF(AND(D17=1,G17=1,J17=1),((D18*10)+G18)*J18&amp;K18,"")</f>
        <v/>
      </c>
      <c r="L16" s="173"/>
      <c r="M16" s="111" t="s">
        <v>9</v>
      </c>
      <c r="N16" s="16"/>
      <c r="O16" s="8"/>
      <c r="P16" s="16"/>
      <c r="Q16" s="55">
        <v>3.6</v>
      </c>
      <c r="R16" s="54" t="s">
        <v>34</v>
      </c>
      <c r="S16" s="53">
        <v>3</v>
      </c>
      <c r="T16" s="53">
        <v>6</v>
      </c>
      <c r="U16" s="125"/>
      <c r="V16" s="122"/>
      <c r="W16" s="20"/>
      <c r="X16" s="55">
        <v>36</v>
      </c>
      <c r="Y16" s="54" t="s">
        <v>34</v>
      </c>
      <c r="Z16" s="53">
        <v>3</v>
      </c>
      <c r="AA16" s="53">
        <v>6</v>
      </c>
      <c r="AB16" s="56">
        <v>0</v>
      </c>
      <c r="AC16" s="52"/>
      <c r="AD16" s="20"/>
      <c r="AE16" s="55">
        <v>360</v>
      </c>
      <c r="AF16" s="54" t="s">
        <v>34</v>
      </c>
      <c r="AG16" s="53">
        <v>3</v>
      </c>
      <c r="AH16" s="53">
        <v>6</v>
      </c>
      <c r="AI16" s="53">
        <v>1</v>
      </c>
      <c r="AJ16" s="52"/>
      <c r="AK16" s="20"/>
      <c r="AL16" s="55">
        <v>3.6</v>
      </c>
      <c r="AM16" s="54" t="s">
        <v>33</v>
      </c>
      <c r="AN16" s="53">
        <v>3</v>
      </c>
      <c r="AO16" s="53">
        <v>6</v>
      </c>
      <c r="AP16" s="53">
        <v>2</v>
      </c>
      <c r="AQ16" s="52"/>
      <c r="AR16" s="20"/>
      <c r="AS16" s="55">
        <v>36</v>
      </c>
      <c r="AT16" s="54" t="s">
        <v>33</v>
      </c>
      <c r="AU16" s="53">
        <v>3</v>
      </c>
      <c r="AV16" s="53">
        <v>6</v>
      </c>
      <c r="AW16" s="53">
        <v>3</v>
      </c>
      <c r="AX16" s="52"/>
      <c r="AY16" s="16"/>
      <c r="AZ16" s="55">
        <v>360</v>
      </c>
      <c r="BA16" s="54" t="s">
        <v>33</v>
      </c>
      <c r="BB16" s="53">
        <v>3</v>
      </c>
      <c r="BC16" s="53">
        <v>6</v>
      </c>
      <c r="BD16" s="53">
        <v>4</v>
      </c>
      <c r="BE16" s="52"/>
      <c r="BF16" s="20"/>
      <c r="BG16" s="55">
        <v>3.6</v>
      </c>
      <c r="BH16" s="54" t="s">
        <v>32</v>
      </c>
      <c r="BI16" s="53">
        <v>3</v>
      </c>
      <c r="BJ16" s="53">
        <v>6</v>
      </c>
      <c r="BK16" s="53">
        <v>5</v>
      </c>
      <c r="BL16" s="52"/>
      <c r="BM16" s="20"/>
      <c r="BN16" s="55">
        <v>36</v>
      </c>
      <c r="BO16" s="54" t="s">
        <v>32</v>
      </c>
      <c r="BP16" s="53">
        <v>3</v>
      </c>
      <c r="BQ16" s="53">
        <v>6</v>
      </c>
      <c r="BR16" s="53">
        <v>6</v>
      </c>
      <c r="BS16" s="52"/>
      <c r="BT16" s="20"/>
      <c r="BU16" s="55">
        <v>360</v>
      </c>
      <c r="BV16" s="54" t="s">
        <v>32</v>
      </c>
      <c r="BW16" s="53">
        <v>3</v>
      </c>
      <c r="BX16" s="53">
        <v>6</v>
      </c>
      <c r="BY16" s="53">
        <v>7</v>
      </c>
      <c r="BZ16" s="52"/>
      <c r="CA16" s="16"/>
      <c r="CB16" s="8"/>
    </row>
    <row r="17" spans="1:80" ht="16.5" thickBot="1">
      <c r="A17" s="8"/>
      <c r="B17" s="16"/>
      <c r="C17" s="67"/>
      <c r="D17" s="65">
        <f>COUNTA(C7:C16)</f>
        <v>0</v>
      </c>
      <c r="E17" s="65"/>
      <c r="F17" s="66"/>
      <c r="G17" s="65">
        <f>COUNTA(F7:F16)</f>
        <v>0</v>
      </c>
      <c r="H17" s="65"/>
      <c r="I17" s="66"/>
      <c r="J17" s="65">
        <f>COUNTA(I5:I14)</f>
        <v>0</v>
      </c>
      <c r="K17" s="64"/>
      <c r="L17" s="63"/>
      <c r="M17" s="16"/>
      <c r="N17" s="16"/>
      <c r="O17" s="8"/>
      <c r="P17" s="16"/>
      <c r="Q17" s="55">
        <v>3.9</v>
      </c>
      <c r="R17" s="54" t="s">
        <v>34</v>
      </c>
      <c r="S17" s="53">
        <v>3</v>
      </c>
      <c r="T17" s="53">
        <v>9</v>
      </c>
      <c r="U17" s="125"/>
      <c r="V17" s="122"/>
      <c r="W17" s="20"/>
      <c r="X17" s="55">
        <v>39</v>
      </c>
      <c r="Y17" s="54" t="s">
        <v>34</v>
      </c>
      <c r="Z17" s="53">
        <v>3</v>
      </c>
      <c r="AA17" s="53">
        <v>9</v>
      </c>
      <c r="AB17" s="56">
        <v>0</v>
      </c>
      <c r="AC17" s="52"/>
      <c r="AD17" s="20"/>
      <c r="AE17" s="55">
        <v>390</v>
      </c>
      <c r="AF17" s="54" t="s">
        <v>34</v>
      </c>
      <c r="AG17" s="53">
        <v>3</v>
      </c>
      <c r="AH17" s="53">
        <v>9</v>
      </c>
      <c r="AI17" s="53">
        <v>1</v>
      </c>
      <c r="AJ17" s="52"/>
      <c r="AK17" s="20"/>
      <c r="AL17" s="55">
        <v>3.9</v>
      </c>
      <c r="AM17" s="54" t="s">
        <v>33</v>
      </c>
      <c r="AN17" s="53">
        <v>3</v>
      </c>
      <c r="AO17" s="53">
        <v>9</v>
      </c>
      <c r="AP17" s="53">
        <v>2</v>
      </c>
      <c r="AQ17" s="52"/>
      <c r="AR17" s="20"/>
      <c r="AS17" s="55">
        <v>39</v>
      </c>
      <c r="AT17" s="54" t="s">
        <v>33</v>
      </c>
      <c r="AU17" s="53">
        <v>3</v>
      </c>
      <c r="AV17" s="53">
        <v>9</v>
      </c>
      <c r="AW17" s="53">
        <v>3</v>
      </c>
      <c r="AX17" s="52"/>
      <c r="AY17" s="16"/>
      <c r="AZ17" s="55">
        <v>390</v>
      </c>
      <c r="BA17" s="54" t="s">
        <v>33</v>
      </c>
      <c r="BB17" s="53">
        <v>3</v>
      </c>
      <c r="BC17" s="53">
        <v>9</v>
      </c>
      <c r="BD17" s="53">
        <v>4</v>
      </c>
      <c r="BE17" s="52"/>
      <c r="BF17" s="20"/>
      <c r="BG17" s="55">
        <v>3.9</v>
      </c>
      <c r="BH17" s="54" t="s">
        <v>32</v>
      </c>
      <c r="BI17" s="53">
        <v>3</v>
      </c>
      <c r="BJ17" s="53">
        <v>9</v>
      </c>
      <c r="BK17" s="53">
        <v>5</v>
      </c>
      <c r="BL17" s="52"/>
      <c r="BM17" s="20"/>
      <c r="BN17" s="55">
        <v>39</v>
      </c>
      <c r="BO17" s="54" t="s">
        <v>32</v>
      </c>
      <c r="BP17" s="53">
        <v>3</v>
      </c>
      <c r="BQ17" s="53">
        <v>9</v>
      </c>
      <c r="BR17" s="53">
        <v>6</v>
      </c>
      <c r="BS17" s="52"/>
      <c r="BT17" s="20"/>
      <c r="BU17" s="55">
        <v>390</v>
      </c>
      <c r="BV17" s="54" t="s">
        <v>32</v>
      </c>
      <c r="BW17" s="53">
        <v>3</v>
      </c>
      <c r="BX17" s="53">
        <v>9</v>
      </c>
      <c r="BY17" s="53">
        <v>7</v>
      </c>
      <c r="BZ17" s="52"/>
      <c r="CA17" s="16"/>
      <c r="CB17" s="8"/>
    </row>
    <row r="18" spans="1:80" ht="16.5" thickBot="1">
      <c r="A18" s="8"/>
      <c r="B18" s="8"/>
      <c r="C18" s="14"/>
      <c r="D18" s="61">
        <f>IF(D17&gt;1,"X",IF(C7="x",D7,IF(C8="x",D8,IF(C9="x",D9,IF(C10="x",D10,IF(C11="x",D11,IF(C12="x",D12,IF(C13="x",D13,IF(C14="x",D14,IF(C15="x",D15,IF(C16="x",D16,0)))))))))))</f>
        <v>0</v>
      </c>
      <c r="E18" s="61"/>
      <c r="F18" s="62"/>
      <c r="G18" s="61">
        <f>IF(G17&gt;1,"X",IF(F7="x",G7,IF(F8="x",G8,IF(F9="x",G9,IF(F10="x",G10,IF(F11="x",G11,IF(F12="x",G12,IF(F13="x",G13,IF(F14="x",G14,IF(F15="x",G15,IF(F16="x",G16,0)))))))))))</f>
        <v>0</v>
      </c>
      <c r="H18" s="61"/>
      <c r="I18" s="62"/>
      <c r="J18" s="61">
        <f>IF(J17&gt;1,"X",IF(I5="x",K5,IF(I6="x",K6,IF(I7="x",K7,IF(I8="x",K8,IF(AND(I9="x",C7=""),K6,IF(I9="x",K9,IF(I10="x",K10,IF(I11="x",K11,IF(AND(I12="x",C7=""),K6,IF(I12="x",K12,IF(I13="x",K13,IF(I14="x",K14,0)))))))))))))</f>
        <v>0</v>
      </c>
      <c r="K18" s="61">
        <f>IF(J17&gt;1,"X",IF(I5="x"," Ω",IF(I6="x"," Ω",IF(I7="x"," Ω",IF(I8="x"," Ω",IF(AND(I9="x",C7="")," KΩ",IF(I9="x"," Ω",IF(I10="x"," KΩ",IF(I11="x"," KΩ",IF(AND(I12="x",C7="")," MΩ",IF(I12="x"," KΩ",IF(I13="x"," MΩ",IF(I14="x"," MΩ",0)))))))))))))</f>
        <v>0</v>
      </c>
      <c r="L18" s="60"/>
      <c r="M18" s="8"/>
      <c r="N18" s="8"/>
      <c r="O18" s="8"/>
      <c r="P18" s="16"/>
      <c r="Q18" s="55">
        <v>4.3</v>
      </c>
      <c r="R18" s="54" t="s">
        <v>34</v>
      </c>
      <c r="S18" s="53">
        <v>4</v>
      </c>
      <c r="T18" s="53">
        <v>3</v>
      </c>
      <c r="U18" s="125"/>
      <c r="V18" s="122"/>
      <c r="W18" s="20"/>
      <c r="X18" s="55">
        <v>43</v>
      </c>
      <c r="Y18" s="54" t="s">
        <v>34</v>
      </c>
      <c r="Z18" s="53">
        <v>4</v>
      </c>
      <c r="AA18" s="53">
        <v>3</v>
      </c>
      <c r="AB18" s="56">
        <v>0</v>
      </c>
      <c r="AC18" s="52"/>
      <c r="AD18" s="20"/>
      <c r="AE18" s="55">
        <v>430</v>
      </c>
      <c r="AF18" s="54" t="s">
        <v>34</v>
      </c>
      <c r="AG18" s="53">
        <v>4</v>
      </c>
      <c r="AH18" s="53">
        <v>3</v>
      </c>
      <c r="AI18" s="53">
        <v>1</v>
      </c>
      <c r="AJ18" s="52"/>
      <c r="AK18" s="20"/>
      <c r="AL18" s="55">
        <v>4.3</v>
      </c>
      <c r="AM18" s="54" t="s">
        <v>33</v>
      </c>
      <c r="AN18" s="53">
        <v>4</v>
      </c>
      <c r="AO18" s="53">
        <v>3</v>
      </c>
      <c r="AP18" s="53">
        <v>2</v>
      </c>
      <c r="AQ18" s="52"/>
      <c r="AR18" s="20"/>
      <c r="AS18" s="55">
        <v>43</v>
      </c>
      <c r="AT18" s="54" t="s">
        <v>33</v>
      </c>
      <c r="AU18" s="53">
        <v>4</v>
      </c>
      <c r="AV18" s="53">
        <v>3</v>
      </c>
      <c r="AW18" s="53">
        <v>3</v>
      </c>
      <c r="AX18" s="52"/>
      <c r="AY18" s="16"/>
      <c r="AZ18" s="55">
        <v>430</v>
      </c>
      <c r="BA18" s="54" t="s">
        <v>33</v>
      </c>
      <c r="BB18" s="53">
        <v>4</v>
      </c>
      <c r="BC18" s="53">
        <v>3</v>
      </c>
      <c r="BD18" s="53">
        <v>4</v>
      </c>
      <c r="BE18" s="52"/>
      <c r="BF18" s="20"/>
      <c r="BG18" s="55">
        <v>4.3</v>
      </c>
      <c r="BH18" s="54" t="s">
        <v>32</v>
      </c>
      <c r="BI18" s="53">
        <v>4</v>
      </c>
      <c r="BJ18" s="53">
        <v>3</v>
      </c>
      <c r="BK18" s="53">
        <v>5</v>
      </c>
      <c r="BL18" s="52"/>
      <c r="BM18" s="20"/>
      <c r="BN18" s="55">
        <v>43</v>
      </c>
      <c r="BO18" s="54" t="s">
        <v>32</v>
      </c>
      <c r="BP18" s="53">
        <v>4</v>
      </c>
      <c r="BQ18" s="53">
        <v>3</v>
      </c>
      <c r="BR18" s="53">
        <v>6</v>
      </c>
      <c r="BS18" s="52"/>
      <c r="BT18" s="20"/>
      <c r="BU18" s="55">
        <v>430</v>
      </c>
      <c r="BV18" s="54" t="s">
        <v>32</v>
      </c>
      <c r="BW18" s="53">
        <v>4</v>
      </c>
      <c r="BX18" s="53">
        <v>3</v>
      </c>
      <c r="BY18" s="53">
        <v>7</v>
      </c>
      <c r="BZ18" s="52"/>
      <c r="CA18" s="16"/>
      <c r="CB18" s="8"/>
    </row>
    <row r="19" spans="1:80" ht="16.5" thickBot="1">
      <c r="A19" s="8"/>
      <c r="B19" s="16"/>
      <c r="C19" s="33"/>
      <c r="D19" s="34"/>
      <c r="E19" s="34"/>
      <c r="F19" s="33"/>
      <c r="G19" s="16"/>
      <c r="H19" s="16"/>
      <c r="I19" s="33"/>
      <c r="J19" s="31"/>
      <c r="K19" s="31"/>
      <c r="L19" s="16"/>
      <c r="M19" s="16"/>
      <c r="N19" s="16"/>
      <c r="O19" s="8"/>
      <c r="P19" s="16"/>
      <c r="Q19" s="55">
        <v>4.7</v>
      </c>
      <c r="R19" s="54" t="s">
        <v>34</v>
      </c>
      <c r="S19" s="53">
        <v>4</v>
      </c>
      <c r="T19" s="53">
        <v>7</v>
      </c>
      <c r="U19" s="125"/>
      <c r="V19" s="122"/>
      <c r="W19" s="20"/>
      <c r="X19" s="55">
        <v>47</v>
      </c>
      <c r="Y19" s="54" t="s">
        <v>34</v>
      </c>
      <c r="Z19" s="53">
        <v>4</v>
      </c>
      <c r="AA19" s="53">
        <v>7</v>
      </c>
      <c r="AB19" s="56">
        <v>0</v>
      </c>
      <c r="AC19" s="52"/>
      <c r="AD19" s="20"/>
      <c r="AE19" s="55">
        <v>470</v>
      </c>
      <c r="AF19" s="54" t="s">
        <v>34</v>
      </c>
      <c r="AG19" s="53">
        <v>4</v>
      </c>
      <c r="AH19" s="53">
        <v>7</v>
      </c>
      <c r="AI19" s="53">
        <v>1</v>
      </c>
      <c r="AJ19" s="52"/>
      <c r="AK19" s="20"/>
      <c r="AL19" s="55">
        <v>4.7</v>
      </c>
      <c r="AM19" s="54" t="s">
        <v>33</v>
      </c>
      <c r="AN19" s="53">
        <v>4</v>
      </c>
      <c r="AO19" s="53">
        <v>7</v>
      </c>
      <c r="AP19" s="53">
        <v>2</v>
      </c>
      <c r="AQ19" s="52"/>
      <c r="AR19" s="20"/>
      <c r="AS19" s="55">
        <v>47</v>
      </c>
      <c r="AT19" s="54" t="s">
        <v>33</v>
      </c>
      <c r="AU19" s="53">
        <v>4</v>
      </c>
      <c r="AV19" s="53">
        <v>7</v>
      </c>
      <c r="AW19" s="53">
        <v>3</v>
      </c>
      <c r="AX19" s="52"/>
      <c r="AY19" s="16"/>
      <c r="AZ19" s="55">
        <v>470</v>
      </c>
      <c r="BA19" s="54" t="s">
        <v>33</v>
      </c>
      <c r="BB19" s="53">
        <v>4</v>
      </c>
      <c r="BC19" s="53">
        <v>7</v>
      </c>
      <c r="BD19" s="53">
        <v>4</v>
      </c>
      <c r="BE19" s="52"/>
      <c r="BF19" s="20"/>
      <c r="BG19" s="55">
        <v>4.7</v>
      </c>
      <c r="BH19" s="54" t="s">
        <v>32</v>
      </c>
      <c r="BI19" s="53">
        <v>4</v>
      </c>
      <c r="BJ19" s="53">
        <v>7</v>
      </c>
      <c r="BK19" s="53">
        <v>5</v>
      </c>
      <c r="BL19" s="52"/>
      <c r="BM19" s="20"/>
      <c r="BN19" s="55">
        <v>47</v>
      </c>
      <c r="BO19" s="54" t="s">
        <v>32</v>
      </c>
      <c r="BP19" s="53">
        <v>4</v>
      </c>
      <c r="BQ19" s="53">
        <v>7</v>
      </c>
      <c r="BR19" s="53">
        <v>6</v>
      </c>
      <c r="BS19" s="52"/>
      <c r="BT19" s="20"/>
      <c r="BU19" s="55">
        <v>470</v>
      </c>
      <c r="BV19" s="54" t="s">
        <v>32</v>
      </c>
      <c r="BW19" s="53">
        <v>4</v>
      </c>
      <c r="BX19" s="53">
        <v>7</v>
      </c>
      <c r="BY19" s="53">
        <v>7</v>
      </c>
      <c r="BZ19" s="52"/>
      <c r="CA19" s="16"/>
      <c r="CB19" s="8"/>
    </row>
    <row r="20" spans="1:80" ht="19.5" thickBot="1">
      <c r="A20" s="8"/>
      <c r="B20" s="59"/>
      <c r="C20" s="58" t="s">
        <v>40</v>
      </c>
      <c r="D20" s="34"/>
      <c r="E20" s="34"/>
      <c r="F20" s="33"/>
      <c r="G20" s="16"/>
      <c r="H20" s="16"/>
      <c r="I20" s="33"/>
      <c r="J20" s="31"/>
      <c r="K20" s="31"/>
      <c r="L20" s="16"/>
      <c r="M20" s="16"/>
      <c r="N20" s="16"/>
      <c r="O20" s="8"/>
      <c r="P20" s="16"/>
      <c r="Q20" s="55">
        <v>5.0999999999999996</v>
      </c>
      <c r="R20" s="54" t="s">
        <v>34</v>
      </c>
      <c r="S20" s="53">
        <v>5</v>
      </c>
      <c r="T20" s="53">
        <v>1</v>
      </c>
      <c r="U20" s="125"/>
      <c r="V20" s="122"/>
      <c r="W20" s="20"/>
      <c r="X20" s="55">
        <v>51</v>
      </c>
      <c r="Y20" s="54" t="s">
        <v>34</v>
      </c>
      <c r="Z20" s="53">
        <v>5</v>
      </c>
      <c r="AA20" s="53">
        <v>1</v>
      </c>
      <c r="AB20" s="56">
        <v>0</v>
      </c>
      <c r="AC20" s="52"/>
      <c r="AD20" s="20"/>
      <c r="AE20" s="55">
        <v>510</v>
      </c>
      <c r="AF20" s="54" t="s">
        <v>34</v>
      </c>
      <c r="AG20" s="53">
        <v>5</v>
      </c>
      <c r="AH20" s="53">
        <v>1</v>
      </c>
      <c r="AI20" s="53">
        <v>1</v>
      </c>
      <c r="AJ20" s="52"/>
      <c r="AK20" s="20"/>
      <c r="AL20" s="55">
        <v>5.0999999999999996</v>
      </c>
      <c r="AM20" s="54" t="s">
        <v>33</v>
      </c>
      <c r="AN20" s="53">
        <v>5</v>
      </c>
      <c r="AO20" s="53">
        <v>1</v>
      </c>
      <c r="AP20" s="53">
        <v>2</v>
      </c>
      <c r="AQ20" s="52"/>
      <c r="AR20" s="20"/>
      <c r="AS20" s="55">
        <v>51</v>
      </c>
      <c r="AT20" s="54" t="s">
        <v>33</v>
      </c>
      <c r="AU20" s="53">
        <v>5</v>
      </c>
      <c r="AV20" s="53">
        <v>1</v>
      </c>
      <c r="AW20" s="53">
        <v>3</v>
      </c>
      <c r="AX20" s="52"/>
      <c r="AY20" s="16"/>
      <c r="AZ20" s="55">
        <v>510</v>
      </c>
      <c r="BA20" s="54" t="s">
        <v>33</v>
      </c>
      <c r="BB20" s="53">
        <v>5</v>
      </c>
      <c r="BC20" s="53">
        <v>1</v>
      </c>
      <c r="BD20" s="53">
        <v>4</v>
      </c>
      <c r="BE20" s="52"/>
      <c r="BF20" s="20"/>
      <c r="BG20" s="55">
        <v>5.0999999999999996</v>
      </c>
      <c r="BH20" s="54" t="s">
        <v>32</v>
      </c>
      <c r="BI20" s="53">
        <v>5</v>
      </c>
      <c r="BJ20" s="53">
        <v>1</v>
      </c>
      <c r="BK20" s="53">
        <v>5</v>
      </c>
      <c r="BL20" s="52"/>
      <c r="BM20" s="20"/>
      <c r="BN20" s="55">
        <v>51</v>
      </c>
      <c r="BO20" s="54" t="s">
        <v>32</v>
      </c>
      <c r="BP20" s="53">
        <v>5</v>
      </c>
      <c r="BQ20" s="53">
        <v>1</v>
      </c>
      <c r="BR20" s="53">
        <v>6</v>
      </c>
      <c r="BS20" s="52"/>
      <c r="BT20" s="20"/>
      <c r="BU20" s="55">
        <v>510</v>
      </c>
      <c r="BV20" s="54" t="s">
        <v>32</v>
      </c>
      <c r="BW20" s="53">
        <v>5</v>
      </c>
      <c r="BX20" s="53">
        <v>1</v>
      </c>
      <c r="BY20" s="53">
        <v>7</v>
      </c>
      <c r="BZ20" s="52"/>
      <c r="CA20" s="16"/>
      <c r="CB20" s="8"/>
    </row>
    <row r="21" spans="1:80" ht="19.5" thickBot="1">
      <c r="A21" s="8"/>
      <c r="B21" s="59"/>
      <c r="C21" s="58"/>
      <c r="D21" s="34"/>
      <c r="E21" s="34"/>
      <c r="F21" s="33"/>
      <c r="G21" s="16"/>
      <c r="H21" s="16"/>
      <c r="I21" s="33"/>
      <c r="J21" s="31"/>
      <c r="K21" s="31"/>
      <c r="L21" s="16"/>
      <c r="M21" s="16"/>
      <c r="N21" s="16"/>
      <c r="O21" s="8"/>
      <c r="P21" s="16"/>
      <c r="Q21" s="55">
        <v>5.6</v>
      </c>
      <c r="R21" s="54" t="s">
        <v>34</v>
      </c>
      <c r="S21" s="53">
        <v>5</v>
      </c>
      <c r="T21" s="53">
        <v>6</v>
      </c>
      <c r="U21" s="125"/>
      <c r="V21" s="122"/>
      <c r="W21" s="20"/>
      <c r="X21" s="55">
        <v>56</v>
      </c>
      <c r="Y21" s="54" t="s">
        <v>34</v>
      </c>
      <c r="Z21" s="53">
        <v>5</v>
      </c>
      <c r="AA21" s="53">
        <v>6</v>
      </c>
      <c r="AB21" s="56">
        <v>0</v>
      </c>
      <c r="AC21" s="52"/>
      <c r="AD21" s="20"/>
      <c r="AE21" s="55">
        <v>560</v>
      </c>
      <c r="AF21" s="54" t="s">
        <v>34</v>
      </c>
      <c r="AG21" s="53">
        <v>5</v>
      </c>
      <c r="AH21" s="53">
        <v>6</v>
      </c>
      <c r="AI21" s="53">
        <v>1</v>
      </c>
      <c r="AJ21" s="52"/>
      <c r="AK21" s="20"/>
      <c r="AL21" s="55">
        <v>5.6</v>
      </c>
      <c r="AM21" s="54" t="s">
        <v>33</v>
      </c>
      <c r="AN21" s="53">
        <v>5</v>
      </c>
      <c r="AO21" s="53">
        <v>6</v>
      </c>
      <c r="AP21" s="53">
        <v>2</v>
      </c>
      <c r="AQ21" s="52"/>
      <c r="AR21" s="20"/>
      <c r="AS21" s="55">
        <v>56</v>
      </c>
      <c r="AT21" s="54" t="s">
        <v>33</v>
      </c>
      <c r="AU21" s="53">
        <v>5</v>
      </c>
      <c r="AV21" s="53">
        <v>6</v>
      </c>
      <c r="AW21" s="53">
        <v>3</v>
      </c>
      <c r="AX21" s="52"/>
      <c r="AY21" s="16"/>
      <c r="AZ21" s="55">
        <v>560</v>
      </c>
      <c r="BA21" s="54" t="s">
        <v>33</v>
      </c>
      <c r="BB21" s="53">
        <v>5</v>
      </c>
      <c r="BC21" s="53">
        <v>6</v>
      </c>
      <c r="BD21" s="53">
        <v>4</v>
      </c>
      <c r="BE21" s="52"/>
      <c r="BF21" s="20"/>
      <c r="BG21" s="55">
        <v>5.6</v>
      </c>
      <c r="BH21" s="54" t="s">
        <v>32</v>
      </c>
      <c r="BI21" s="53">
        <v>5</v>
      </c>
      <c r="BJ21" s="53">
        <v>6</v>
      </c>
      <c r="BK21" s="53">
        <v>5</v>
      </c>
      <c r="BL21" s="52"/>
      <c r="BM21" s="20"/>
      <c r="BN21" s="55">
        <v>56</v>
      </c>
      <c r="BO21" s="54" t="s">
        <v>32</v>
      </c>
      <c r="BP21" s="53">
        <v>5</v>
      </c>
      <c r="BQ21" s="53">
        <v>6</v>
      </c>
      <c r="BR21" s="53">
        <v>6</v>
      </c>
      <c r="BS21" s="52"/>
      <c r="BT21" s="20"/>
      <c r="BU21" s="55">
        <v>560</v>
      </c>
      <c r="BV21" s="54" t="s">
        <v>32</v>
      </c>
      <c r="BW21" s="53">
        <v>5</v>
      </c>
      <c r="BX21" s="53">
        <v>6</v>
      </c>
      <c r="BY21" s="53">
        <v>7</v>
      </c>
      <c r="BZ21" s="52"/>
      <c r="CA21" s="16"/>
      <c r="CB21" s="8"/>
    </row>
    <row r="22" spans="1:80" ht="16.5" thickBot="1">
      <c r="A22" s="8"/>
      <c r="B22" s="16"/>
      <c r="C22" s="33"/>
      <c r="D22" s="34"/>
      <c r="E22" s="34"/>
      <c r="F22" s="33"/>
      <c r="G22" s="16"/>
      <c r="H22" s="16"/>
      <c r="I22" s="44" t="s">
        <v>39</v>
      </c>
      <c r="J22" s="166">
        <v>1</v>
      </c>
      <c r="K22" s="166"/>
      <c r="L22" s="16"/>
      <c r="M22" s="36">
        <f>IF(AND(J24=BU34,MOD(J22,2)&lt;&gt;0),1,0)</f>
        <v>0</v>
      </c>
      <c r="N22" s="16"/>
      <c r="O22" s="8"/>
      <c r="P22" s="16"/>
      <c r="Q22" s="55">
        <v>6.2</v>
      </c>
      <c r="R22" s="54" t="s">
        <v>34</v>
      </c>
      <c r="S22" s="53">
        <v>6</v>
      </c>
      <c r="T22" s="53">
        <v>2</v>
      </c>
      <c r="U22" s="125"/>
      <c r="V22" s="122"/>
      <c r="W22" s="20"/>
      <c r="X22" s="55">
        <v>62</v>
      </c>
      <c r="Y22" s="54" t="s">
        <v>34</v>
      </c>
      <c r="Z22" s="53">
        <v>6</v>
      </c>
      <c r="AA22" s="53">
        <v>2</v>
      </c>
      <c r="AB22" s="56">
        <v>0</v>
      </c>
      <c r="AC22" s="52"/>
      <c r="AD22" s="20"/>
      <c r="AE22" s="55">
        <v>620</v>
      </c>
      <c r="AF22" s="54" t="s">
        <v>34</v>
      </c>
      <c r="AG22" s="53">
        <v>6</v>
      </c>
      <c r="AH22" s="53">
        <v>2</v>
      </c>
      <c r="AI22" s="53">
        <v>1</v>
      </c>
      <c r="AJ22" s="52"/>
      <c r="AK22" s="20"/>
      <c r="AL22" s="55">
        <v>6.2</v>
      </c>
      <c r="AM22" s="54" t="s">
        <v>33</v>
      </c>
      <c r="AN22" s="53">
        <v>6</v>
      </c>
      <c r="AO22" s="53">
        <v>2</v>
      </c>
      <c r="AP22" s="53">
        <v>2</v>
      </c>
      <c r="AQ22" s="52"/>
      <c r="AR22" s="20"/>
      <c r="AS22" s="55">
        <v>62</v>
      </c>
      <c r="AT22" s="54" t="s">
        <v>33</v>
      </c>
      <c r="AU22" s="53">
        <v>6</v>
      </c>
      <c r="AV22" s="53">
        <v>2</v>
      </c>
      <c r="AW22" s="53">
        <v>3</v>
      </c>
      <c r="AX22" s="52"/>
      <c r="AY22" s="16"/>
      <c r="AZ22" s="55">
        <v>620</v>
      </c>
      <c r="BA22" s="54" t="s">
        <v>33</v>
      </c>
      <c r="BB22" s="53">
        <v>6</v>
      </c>
      <c r="BC22" s="53">
        <v>2</v>
      </c>
      <c r="BD22" s="53">
        <v>4</v>
      </c>
      <c r="BE22" s="52"/>
      <c r="BF22" s="20"/>
      <c r="BG22" s="55">
        <v>6.2</v>
      </c>
      <c r="BH22" s="54" t="s">
        <v>32</v>
      </c>
      <c r="BI22" s="53">
        <v>6</v>
      </c>
      <c r="BJ22" s="53">
        <v>2</v>
      </c>
      <c r="BK22" s="53">
        <v>5</v>
      </c>
      <c r="BL22" s="52"/>
      <c r="BM22" s="20"/>
      <c r="BN22" s="55">
        <v>62</v>
      </c>
      <c r="BO22" s="54" t="s">
        <v>32</v>
      </c>
      <c r="BP22" s="53">
        <v>6</v>
      </c>
      <c r="BQ22" s="53">
        <v>2</v>
      </c>
      <c r="BR22" s="53">
        <v>6</v>
      </c>
      <c r="BS22" s="52"/>
      <c r="BT22" s="20"/>
      <c r="BU22" s="55">
        <v>620</v>
      </c>
      <c r="BV22" s="54" t="s">
        <v>32</v>
      </c>
      <c r="BW22" s="53">
        <v>6</v>
      </c>
      <c r="BX22" s="53">
        <v>2</v>
      </c>
      <c r="BY22" s="53">
        <v>7</v>
      </c>
      <c r="BZ22" s="52"/>
      <c r="CA22" s="16"/>
      <c r="CB22" s="8"/>
    </row>
    <row r="23" spans="1:80" ht="16.5" thickBot="1">
      <c r="A23" s="8"/>
      <c r="B23" s="16"/>
      <c r="C23" s="33"/>
      <c r="D23" s="34"/>
      <c r="E23" s="46"/>
      <c r="F23" s="32"/>
      <c r="G23" s="33"/>
      <c r="H23" s="16"/>
      <c r="I23" s="44" t="s">
        <v>38</v>
      </c>
      <c r="J23" s="166" t="s">
        <v>9</v>
      </c>
      <c r="K23" s="166"/>
      <c r="L23" s="16"/>
      <c r="M23" s="16"/>
      <c r="N23" s="16"/>
      <c r="O23" s="8"/>
      <c r="P23" s="16"/>
      <c r="Q23" s="55">
        <v>6.8</v>
      </c>
      <c r="R23" s="54" t="s">
        <v>34</v>
      </c>
      <c r="S23" s="53">
        <v>6</v>
      </c>
      <c r="T23" s="53">
        <v>8</v>
      </c>
      <c r="U23" s="125"/>
      <c r="V23" s="122"/>
      <c r="W23" s="20"/>
      <c r="X23" s="55">
        <v>68</v>
      </c>
      <c r="Y23" s="54" t="s">
        <v>34</v>
      </c>
      <c r="Z23" s="53">
        <v>6</v>
      </c>
      <c r="AA23" s="53">
        <v>8</v>
      </c>
      <c r="AB23" s="56">
        <v>0</v>
      </c>
      <c r="AC23" s="52"/>
      <c r="AD23" s="20"/>
      <c r="AE23" s="55">
        <v>680</v>
      </c>
      <c r="AF23" s="54" t="s">
        <v>34</v>
      </c>
      <c r="AG23" s="53">
        <v>6</v>
      </c>
      <c r="AH23" s="53">
        <v>8</v>
      </c>
      <c r="AI23" s="53">
        <v>1</v>
      </c>
      <c r="AJ23" s="52"/>
      <c r="AK23" s="20"/>
      <c r="AL23" s="55">
        <v>6.8</v>
      </c>
      <c r="AM23" s="54" t="s">
        <v>33</v>
      </c>
      <c r="AN23" s="53">
        <v>6</v>
      </c>
      <c r="AO23" s="53">
        <v>8</v>
      </c>
      <c r="AP23" s="53">
        <v>2</v>
      </c>
      <c r="AQ23" s="52"/>
      <c r="AR23" s="20"/>
      <c r="AS23" s="55">
        <v>68</v>
      </c>
      <c r="AT23" s="54" t="s">
        <v>33</v>
      </c>
      <c r="AU23" s="53">
        <v>6</v>
      </c>
      <c r="AV23" s="53">
        <v>8</v>
      </c>
      <c r="AW23" s="53">
        <v>3</v>
      </c>
      <c r="AX23" s="52"/>
      <c r="AY23" s="16"/>
      <c r="AZ23" s="55">
        <v>680</v>
      </c>
      <c r="BA23" s="54" t="s">
        <v>33</v>
      </c>
      <c r="BB23" s="53">
        <v>6</v>
      </c>
      <c r="BC23" s="53">
        <v>8</v>
      </c>
      <c r="BD23" s="53">
        <v>4</v>
      </c>
      <c r="BE23" s="52"/>
      <c r="BF23" s="20"/>
      <c r="BG23" s="55">
        <v>6.8</v>
      </c>
      <c r="BH23" s="54" t="s">
        <v>32</v>
      </c>
      <c r="BI23" s="53">
        <v>6</v>
      </c>
      <c r="BJ23" s="53">
        <v>8</v>
      </c>
      <c r="BK23" s="53">
        <v>5</v>
      </c>
      <c r="BL23" s="52"/>
      <c r="BM23" s="20"/>
      <c r="BN23" s="55">
        <v>68</v>
      </c>
      <c r="BO23" s="54" t="s">
        <v>32</v>
      </c>
      <c r="BP23" s="53">
        <v>6</v>
      </c>
      <c r="BQ23" s="53">
        <v>8</v>
      </c>
      <c r="BR23" s="53">
        <v>6</v>
      </c>
      <c r="BS23" s="52"/>
      <c r="BT23" s="20"/>
      <c r="BU23" s="55">
        <v>680</v>
      </c>
      <c r="BV23" s="54" t="s">
        <v>32</v>
      </c>
      <c r="BW23" s="53">
        <v>6</v>
      </c>
      <c r="BX23" s="53">
        <v>8</v>
      </c>
      <c r="BY23" s="53">
        <v>7</v>
      </c>
      <c r="BZ23" s="52"/>
      <c r="CA23" s="16"/>
      <c r="CB23" s="8"/>
    </row>
    <row r="24" spans="1:80" ht="16.5" thickBot="1">
      <c r="A24" s="8"/>
      <c r="B24" s="16"/>
      <c r="C24" s="33"/>
      <c r="D24" s="34"/>
      <c r="E24" s="46"/>
      <c r="F24" s="33"/>
      <c r="G24" s="33"/>
      <c r="H24" s="16"/>
      <c r="I24" s="44" t="s">
        <v>37</v>
      </c>
      <c r="J24" s="166" t="s">
        <v>21</v>
      </c>
      <c r="K24" s="166"/>
      <c r="L24" s="57" t="str">
        <f>IF(AND(J24=BU34,M22=1),"Le nombre de LED doit être pair","")</f>
        <v/>
      </c>
      <c r="M24" s="57"/>
      <c r="N24" s="16"/>
      <c r="O24" s="8"/>
      <c r="P24" s="16"/>
      <c r="Q24" s="55">
        <v>7.5</v>
      </c>
      <c r="R24" s="54" t="s">
        <v>34</v>
      </c>
      <c r="S24" s="53">
        <v>7</v>
      </c>
      <c r="T24" s="53">
        <v>5</v>
      </c>
      <c r="U24" s="125"/>
      <c r="V24" s="122"/>
      <c r="W24" s="20"/>
      <c r="X24" s="55">
        <v>75</v>
      </c>
      <c r="Y24" s="54" t="s">
        <v>34</v>
      </c>
      <c r="Z24" s="53">
        <v>7</v>
      </c>
      <c r="AA24" s="53">
        <v>5</v>
      </c>
      <c r="AB24" s="56">
        <v>0</v>
      </c>
      <c r="AC24" s="52"/>
      <c r="AD24" s="20"/>
      <c r="AE24" s="55">
        <v>750</v>
      </c>
      <c r="AF24" s="54" t="s">
        <v>34</v>
      </c>
      <c r="AG24" s="53">
        <v>7</v>
      </c>
      <c r="AH24" s="53">
        <v>5</v>
      </c>
      <c r="AI24" s="53">
        <v>1</v>
      </c>
      <c r="AJ24" s="52"/>
      <c r="AK24" s="20"/>
      <c r="AL24" s="55">
        <v>7.5</v>
      </c>
      <c r="AM24" s="54" t="s">
        <v>33</v>
      </c>
      <c r="AN24" s="53">
        <v>7</v>
      </c>
      <c r="AO24" s="53">
        <v>5</v>
      </c>
      <c r="AP24" s="53">
        <v>2</v>
      </c>
      <c r="AQ24" s="52"/>
      <c r="AR24" s="20"/>
      <c r="AS24" s="55">
        <v>75</v>
      </c>
      <c r="AT24" s="54" t="s">
        <v>33</v>
      </c>
      <c r="AU24" s="53">
        <v>7</v>
      </c>
      <c r="AV24" s="53">
        <v>5</v>
      </c>
      <c r="AW24" s="53">
        <v>3</v>
      </c>
      <c r="AX24" s="52"/>
      <c r="AY24" s="16"/>
      <c r="AZ24" s="55">
        <v>750</v>
      </c>
      <c r="BA24" s="54" t="s">
        <v>33</v>
      </c>
      <c r="BB24" s="53">
        <v>7</v>
      </c>
      <c r="BC24" s="53">
        <v>5</v>
      </c>
      <c r="BD24" s="53">
        <v>4</v>
      </c>
      <c r="BE24" s="52"/>
      <c r="BF24" s="20"/>
      <c r="BG24" s="55">
        <v>7.5</v>
      </c>
      <c r="BH24" s="54" t="s">
        <v>32</v>
      </c>
      <c r="BI24" s="53">
        <v>7</v>
      </c>
      <c r="BJ24" s="53">
        <v>5</v>
      </c>
      <c r="BK24" s="53">
        <v>5</v>
      </c>
      <c r="BL24" s="52"/>
      <c r="BM24" s="20"/>
      <c r="BN24" s="55">
        <v>75</v>
      </c>
      <c r="BO24" s="54" t="s">
        <v>32</v>
      </c>
      <c r="BP24" s="53">
        <v>7</v>
      </c>
      <c r="BQ24" s="53">
        <v>5</v>
      </c>
      <c r="BR24" s="53">
        <v>6</v>
      </c>
      <c r="BS24" s="52"/>
      <c r="BT24" s="20"/>
      <c r="BU24" s="55">
        <v>750</v>
      </c>
      <c r="BV24" s="54" t="s">
        <v>32</v>
      </c>
      <c r="BW24" s="53">
        <v>7</v>
      </c>
      <c r="BX24" s="53">
        <v>5</v>
      </c>
      <c r="BY24" s="53">
        <v>7</v>
      </c>
      <c r="BZ24" s="52"/>
      <c r="CA24" s="16"/>
      <c r="CB24" s="8"/>
    </row>
    <row r="25" spans="1:80" ht="16.5" thickBot="1">
      <c r="A25" s="8"/>
      <c r="B25" s="16"/>
      <c r="C25" s="33"/>
      <c r="D25" s="34"/>
      <c r="E25" s="46"/>
      <c r="F25" s="33"/>
      <c r="G25" s="33"/>
      <c r="H25" s="16"/>
      <c r="I25" s="44" t="s">
        <v>36</v>
      </c>
      <c r="J25" s="166"/>
      <c r="K25" s="166"/>
      <c r="L25" s="57"/>
      <c r="M25" s="57"/>
      <c r="N25" s="16"/>
      <c r="O25" s="8"/>
      <c r="P25" s="16"/>
      <c r="Q25" s="55">
        <v>8.1999999999999993</v>
      </c>
      <c r="R25" s="54" t="s">
        <v>34</v>
      </c>
      <c r="S25" s="53">
        <v>8</v>
      </c>
      <c r="T25" s="53">
        <v>2</v>
      </c>
      <c r="U25" s="125"/>
      <c r="V25" s="122"/>
      <c r="W25" s="20"/>
      <c r="X25" s="55">
        <v>82</v>
      </c>
      <c r="Y25" s="54" t="s">
        <v>34</v>
      </c>
      <c r="Z25" s="53">
        <v>8</v>
      </c>
      <c r="AA25" s="53">
        <v>2</v>
      </c>
      <c r="AB25" s="56">
        <v>0</v>
      </c>
      <c r="AC25" s="52"/>
      <c r="AD25" s="20"/>
      <c r="AE25" s="55">
        <v>820</v>
      </c>
      <c r="AF25" s="54" t="s">
        <v>34</v>
      </c>
      <c r="AG25" s="53">
        <v>8</v>
      </c>
      <c r="AH25" s="53">
        <v>2</v>
      </c>
      <c r="AI25" s="53">
        <v>1</v>
      </c>
      <c r="AJ25" s="52"/>
      <c r="AK25" s="20"/>
      <c r="AL25" s="55">
        <v>8.1999999999999993</v>
      </c>
      <c r="AM25" s="54" t="s">
        <v>33</v>
      </c>
      <c r="AN25" s="53">
        <v>8</v>
      </c>
      <c r="AO25" s="53">
        <v>2</v>
      </c>
      <c r="AP25" s="53">
        <v>2</v>
      </c>
      <c r="AQ25" s="52"/>
      <c r="AR25" s="20"/>
      <c r="AS25" s="55">
        <v>82</v>
      </c>
      <c r="AT25" s="54" t="s">
        <v>33</v>
      </c>
      <c r="AU25" s="53">
        <v>8</v>
      </c>
      <c r="AV25" s="53">
        <v>2</v>
      </c>
      <c r="AW25" s="53">
        <v>3</v>
      </c>
      <c r="AX25" s="52"/>
      <c r="AY25" s="16"/>
      <c r="AZ25" s="55">
        <v>820</v>
      </c>
      <c r="BA25" s="54" t="s">
        <v>33</v>
      </c>
      <c r="BB25" s="53">
        <v>8</v>
      </c>
      <c r="BC25" s="53">
        <v>2</v>
      </c>
      <c r="BD25" s="53">
        <v>4</v>
      </c>
      <c r="BE25" s="52"/>
      <c r="BF25" s="20"/>
      <c r="BG25" s="55">
        <v>8.1999999999999993</v>
      </c>
      <c r="BH25" s="54" t="s">
        <v>32</v>
      </c>
      <c r="BI25" s="53">
        <v>8</v>
      </c>
      <c r="BJ25" s="53">
        <v>2</v>
      </c>
      <c r="BK25" s="53">
        <v>5</v>
      </c>
      <c r="BL25" s="52"/>
      <c r="BM25" s="20"/>
      <c r="BN25" s="55">
        <v>82</v>
      </c>
      <c r="BO25" s="54" t="s">
        <v>32</v>
      </c>
      <c r="BP25" s="53">
        <v>8</v>
      </c>
      <c r="BQ25" s="53">
        <v>2</v>
      </c>
      <c r="BR25" s="53">
        <v>6</v>
      </c>
      <c r="BS25" s="52"/>
      <c r="BT25" s="20"/>
      <c r="BU25" s="55">
        <v>820</v>
      </c>
      <c r="BV25" s="54" t="s">
        <v>32</v>
      </c>
      <c r="BW25" s="53">
        <v>8</v>
      </c>
      <c r="BX25" s="53">
        <v>2</v>
      </c>
      <c r="BY25" s="53">
        <v>7</v>
      </c>
      <c r="BZ25" s="52"/>
      <c r="CA25" s="16"/>
      <c r="CB25" s="8"/>
    </row>
    <row r="26" spans="1:80" ht="19.5" thickBot="1">
      <c r="A26" s="8"/>
      <c r="B26" s="16"/>
      <c r="C26" s="33"/>
      <c r="D26" s="46"/>
      <c r="E26" s="34"/>
      <c r="F26" s="33"/>
      <c r="G26" s="33"/>
      <c r="H26" s="16"/>
      <c r="I26" s="44" t="s">
        <v>35</v>
      </c>
      <c r="J26" s="167">
        <v>5</v>
      </c>
      <c r="K26" s="167"/>
      <c r="L26" s="43" t="s">
        <v>1</v>
      </c>
      <c r="M26" s="16"/>
      <c r="N26" s="16"/>
      <c r="O26" s="8"/>
      <c r="P26" s="16"/>
      <c r="Q26" s="50">
        <v>9.1</v>
      </c>
      <c r="R26" s="49" t="s">
        <v>34</v>
      </c>
      <c r="S26" s="48">
        <v>9</v>
      </c>
      <c r="T26" s="48">
        <v>1</v>
      </c>
      <c r="U26" s="126"/>
      <c r="V26" s="123"/>
      <c r="W26" s="20"/>
      <c r="X26" s="50">
        <v>91</v>
      </c>
      <c r="Y26" s="49" t="s">
        <v>34</v>
      </c>
      <c r="Z26" s="48">
        <v>9</v>
      </c>
      <c r="AA26" s="48">
        <v>1</v>
      </c>
      <c r="AB26" s="51">
        <v>0</v>
      </c>
      <c r="AC26" s="47"/>
      <c r="AD26" s="20"/>
      <c r="AE26" s="50">
        <v>910</v>
      </c>
      <c r="AF26" s="49" t="s">
        <v>34</v>
      </c>
      <c r="AG26" s="48">
        <v>9</v>
      </c>
      <c r="AH26" s="48">
        <v>1</v>
      </c>
      <c r="AI26" s="48">
        <v>1</v>
      </c>
      <c r="AJ26" s="47"/>
      <c r="AK26" s="20"/>
      <c r="AL26" s="50">
        <v>9.1</v>
      </c>
      <c r="AM26" s="49" t="s">
        <v>33</v>
      </c>
      <c r="AN26" s="48">
        <v>9</v>
      </c>
      <c r="AO26" s="48">
        <v>1</v>
      </c>
      <c r="AP26" s="48">
        <v>2</v>
      </c>
      <c r="AQ26" s="47"/>
      <c r="AR26" s="20"/>
      <c r="AS26" s="50">
        <v>91</v>
      </c>
      <c r="AT26" s="49" t="s">
        <v>33</v>
      </c>
      <c r="AU26" s="48">
        <v>9</v>
      </c>
      <c r="AV26" s="48">
        <v>1</v>
      </c>
      <c r="AW26" s="48">
        <v>3</v>
      </c>
      <c r="AX26" s="47"/>
      <c r="AY26" s="16"/>
      <c r="AZ26" s="50">
        <v>910</v>
      </c>
      <c r="BA26" s="49" t="s">
        <v>33</v>
      </c>
      <c r="BB26" s="48">
        <v>9</v>
      </c>
      <c r="BC26" s="48">
        <v>1</v>
      </c>
      <c r="BD26" s="48">
        <v>4</v>
      </c>
      <c r="BE26" s="47"/>
      <c r="BF26" s="20"/>
      <c r="BG26" s="50">
        <v>9.1</v>
      </c>
      <c r="BH26" s="49" t="s">
        <v>32</v>
      </c>
      <c r="BI26" s="48">
        <v>9</v>
      </c>
      <c r="BJ26" s="48">
        <v>1</v>
      </c>
      <c r="BK26" s="48">
        <v>5</v>
      </c>
      <c r="BL26" s="47"/>
      <c r="BM26" s="20"/>
      <c r="BN26" s="50">
        <v>91</v>
      </c>
      <c r="BO26" s="49" t="s">
        <v>32</v>
      </c>
      <c r="BP26" s="48">
        <v>9</v>
      </c>
      <c r="BQ26" s="48">
        <v>1</v>
      </c>
      <c r="BR26" s="48">
        <v>6</v>
      </c>
      <c r="BS26" s="47"/>
      <c r="BT26" s="20"/>
      <c r="BU26" s="50">
        <v>910</v>
      </c>
      <c r="BV26" s="49" t="s">
        <v>32</v>
      </c>
      <c r="BW26" s="48">
        <v>9</v>
      </c>
      <c r="BX26" s="48">
        <v>1</v>
      </c>
      <c r="BY26" s="48">
        <v>7</v>
      </c>
      <c r="BZ26" s="47"/>
      <c r="CA26" s="16"/>
      <c r="CB26" s="8"/>
    </row>
    <row r="27" spans="1:80" ht="18.75">
      <c r="A27" s="8"/>
      <c r="B27" s="16"/>
      <c r="C27" s="33"/>
      <c r="D27" s="34"/>
      <c r="E27" s="46"/>
      <c r="F27" s="33"/>
      <c r="G27" s="33"/>
      <c r="H27" s="45"/>
      <c r="I27" s="44" t="s">
        <v>31</v>
      </c>
      <c r="J27" s="169">
        <f>IF(J24=BU32,VLOOKUP(J23,Q30:T38,3,FALSE)*J22,IF(J24=BU33,VLOOKUP(J23,Q30:T38,3,FALSE),IF(J24=BU34,VLOOKUP(J23,Q30:T38,3,FALSE)*J22/2,"")))</f>
        <v>3.3</v>
      </c>
      <c r="K27" s="169"/>
      <c r="L27" s="43" t="s">
        <v>1</v>
      </c>
      <c r="M27" s="16"/>
      <c r="N27" s="16"/>
      <c r="O27" s="8"/>
      <c r="P27" s="16"/>
      <c r="Q27" s="19"/>
      <c r="R27" s="18"/>
      <c r="S27" s="17"/>
      <c r="T27" s="17"/>
      <c r="U27" s="17"/>
      <c r="V27" s="17"/>
      <c r="W27" s="20"/>
      <c r="X27" s="19"/>
      <c r="Y27" s="18"/>
      <c r="Z27" s="17"/>
      <c r="AA27" s="17"/>
      <c r="AB27" s="17"/>
      <c r="AC27" s="17"/>
      <c r="AD27" s="20"/>
      <c r="AE27" s="19"/>
      <c r="AF27" s="18"/>
      <c r="AG27" s="17"/>
      <c r="AH27" s="17"/>
      <c r="AI27" s="17"/>
      <c r="AJ27" s="17"/>
      <c r="AK27" s="20"/>
      <c r="AL27" s="19"/>
      <c r="AM27" s="18"/>
      <c r="AN27" s="17"/>
      <c r="AO27" s="17"/>
      <c r="AP27" s="17"/>
      <c r="AQ27" s="17"/>
      <c r="AR27" s="20"/>
      <c r="AS27" s="19"/>
      <c r="AT27" s="18"/>
      <c r="AU27" s="17"/>
      <c r="AV27" s="17"/>
      <c r="AW27" s="17"/>
      <c r="AX27" s="17"/>
      <c r="AY27" s="16"/>
      <c r="AZ27" s="19"/>
      <c r="BA27" s="18"/>
      <c r="BB27" s="17"/>
      <c r="BC27" s="17"/>
      <c r="BD27" s="17"/>
      <c r="BE27" s="17"/>
      <c r="BF27" s="20"/>
      <c r="BG27" s="19"/>
      <c r="BH27" s="18"/>
      <c r="BI27" s="17"/>
      <c r="BJ27" s="17"/>
      <c r="BK27" s="17"/>
      <c r="BL27" s="17"/>
      <c r="BM27" s="20"/>
      <c r="BN27" s="19"/>
      <c r="BO27" s="18"/>
      <c r="BP27" s="17"/>
      <c r="BQ27" s="17"/>
      <c r="BR27" s="17"/>
      <c r="BS27" s="17"/>
      <c r="BT27" s="20"/>
      <c r="BU27" s="19"/>
      <c r="BV27" s="18"/>
      <c r="BW27" s="17"/>
      <c r="BX27" s="17"/>
      <c r="BY27" s="17"/>
      <c r="BZ27" s="17"/>
      <c r="CA27" s="16"/>
      <c r="CB27" s="8"/>
    </row>
    <row r="28" spans="1:80">
      <c r="A28" s="8"/>
      <c r="B28" s="16"/>
      <c r="C28" s="33"/>
      <c r="D28" s="34"/>
      <c r="E28" s="34"/>
      <c r="F28" s="33"/>
      <c r="G28" s="16"/>
      <c r="H28" s="16"/>
      <c r="I28" s="32" t="s">
        <v>30</v>
      </c>
      <c r="J28" s="168">
        <v>25</v>
      </c>
      <c r="K28" s="168"/>
      <c r="L28" s="43" t="s">
        <v>16</v>
      </c>
      <c r="M28" s="16"/>
      <c r="N28" s="16"/>
      <c r="O28" s="8"/>
      <c r="P28" s="8"/>
      <c r="Q28" s="11"/>
      <c r="R28" s="10"/>
      <c r="S28" s="9"/>
      <c r="T28" s="9"/>
      <c r="U28" s="9"/>
      <c r="V28" s="9"/>
      <c r="W28" s="12"/>
      <c r="X28" s="11"/>
      <c r="Y28" s="10"/>
      <c r="Z28" s="9"/>
      <c r="AA28" s="9"/>
      <c r="AB28" s="9"/>
      <c r="AC28" s="9"/>
      <c r="AD28" s="12"/>
      <c r="AE28" s="11"/>
      <c r="AF28" s="10"/>
      <c r="AG28" s="9"/>
      <c r="AH28" s="9"/>
      <c r="AI28" s="9"/>
      <c r="AJ28" s="9"/>
      <c r="AK28" s="12"/>
      <c r="AL28" s="11"/>
      <c r="AM28" s="10"/>
      <c r="AN28" s="9"/>
      <c r="AO28" s="9"/>
      <c r="AP28" s="9"/>
      <c r="AQ28" s="9"/>
      <c r="AR28" s="12"/>
      <c r="AS28" s="11"/>
      <c r="AT28" s="10"/>
      <c r="AU28" s="9"/>
      <c r="AV28" s="9"/>
      <c r="AW28" s="9"/>
      <c r="AX28" s="9"/>
      <c r="AY28" s="8"/>
      <c r="AZ28" s="11"/>
      <c r="BA28" s="10"/>
      <c r="BB28" s="9"/>
      <c r="BC28" s="9"/>
      <c r="BD28" s="9"/>
      <c r="BE28" s="9"/>
      <c r="BF28" s="12"/>
      <c r="BG28" s="11"/>
      <c r="BH28" s="10"/>
      <c r="BI28" s="9"/>
      <c r="BJ28" s="9"/>
      <c r="BK28" s="9"/>
      <c r="BL28" s="9"/>
      <c r="BM28" s="12"/>
      <c r="BN28" s="11"/>
      <c r="BO28" s="10"/>
      <c r="BP28" s="9"/>
      <c r="BQ28" s="9"/>
      <c r="BR28" s="9"/>
      <c r="BS28" s="9"/>
      <c r="BT28" s="12"/>
      <c r="BU28" s="11"/>
      <c r="BV28" s="10"/>
      <c r="BW28" s="9"/>
      <c r="BX28" s="9"/>
      <c r="BY28" s="9"/>
      <c r="BZ28" s="9"/>
      <c r="CA28" s="8"/>
      <c r="CB28" s="8"/>
    </row>
    <row r="29" spans="1:80" ht="16.5" thickBot="1">
      <c r="A29" s="8"/>
      <c r="B29" s="16"/>
      <c r="C29" s="33"/>
      <c r="D29" s="34"/>
      <c r="E29" s="34"/>
      <c r="F29" s="33"/>
      <c r="G29" s="16"/>
      <c r="H29" s="16"/>
      <c r="I29" s="33"/>
      <c r="J29" s="31"/>
      <c r="K29" s="31"/>
      <c r="L29" s="16"/>
      <c r="M29" s="16"/>
      <c r="N29" s="16"/>
      <c r="O29" s="8"/>
      <c r="P29" s="163" t="s">
        <v>29</v>
      </c>
      <c r="Q29" s="163"/>
      <c r="R29" s="163"/>
      <c r="S29" s="163"/>
      <c r="T29" s="163"/>
      <c r="U29" s="163"/>
      <c r="V29" s="163"/>
      <c r="W29" s="12"/>
      <c r="X29" s="157" t="s">
        <v>21</v>
      </c>
      <c r="Y29" s="157"/>
      <c r="Z29" s="157"/>
      <c r="AA29" s="157"/>
      <c r="AB29" s="157"/>
      <c r="AC29" s="157"/>
      <c r="AD29" s="157"/>
      <c r="AE29" s="157"/>
      <c r="AF29" s="160" t="s">
        <v>28</v>
      </c>
      <c r="AG29" s="160"/>
      <c r="AH29" s="160"/>
      <c r="AI29" s="160"/>
      <c r="AJ29" s="160"/>
      <c r="AK29" s="160"/>
      <c r="AL29" s="160"/>
      <c r="AM29" s="160"/>
      <c r="AN29" s="160"/>
      <c r="AO29" s="17"/>
      <c r="AP29" s="17"/>
      <c r="AQ29" s="160" t="s">
        <v>27</v>
      </c>
      <c r="AR29" s="160"/>
      <c r="AS29" s="160"/>
      <c r="AT29" s="160"/>
      <c r="AU29" s="160"/>
      <c r="AV29" s="160"/>
      <c r="AW29" s="160"/>
      <c r="AX29" s="160"/>
      <c r="AY29" s="160"/>
      <c r="AZ29" s="157" t="s">
        <v>14</v>
      </c>
      <c r="BA29" s="157"/>
      <c r="BB29" s="157"/>
      <c r="BC29" s="157"/>
      <c r="BD29" s="157"/>
      <c r="BE29" s="157"/>
      <c r="BF29" s="157"/>
      <c r="BG29" s="157"/>
      <c r="BH29" s="157"/>
      <c r="BI29" s="157"/>
      <c r="BJ29" s="17"/>
      <c r="BK29" s="17"/>
      <c r="BL29" s="17"/>
      <c r="BM29" s="20"/>
      <c r="BN29" s="19"/>
      <c r="BO29" s="18"/>
      <c r="BP29" s="17"/>
      <c r="BQ29" s="17"/>
      <c r="BR29" s="17"/>
      <c r="BS29" s="17"/>
      <c r="BT29" s="20"/>
      <c r="BU29" s="19"/>
      <c r="BV29" s="18"/>
      <c r="BW29" s="17"/>
      <c r="BX29" s="17"/>
      <c r="BY29" s="17"/>
      <c r="BZ29" s="17"/>
      <c r="CA29" s="16"/>
      <c r="CB29" s="8"/>
    </row>
    <row r="30" spans="1:80">
      <c r="A30" s="8"/>
      <c r="B30" s="16"/>
      <c r="C30" s="33"/>
      <c r="D30" s="34"/>
      <c r="E30" s="34"/>
      <c r="F30" s="33"/>
      <c r="G30" s="16"/>
      <c r="H30" s="16"/>
      <c r="I30" s="32" t="str">
        <f>IF(J24=BU32,"Valeur de la résistance (Rb1) : ",IF(AND(J24=BU33,J25=BU36),"Valeur des résistances (Rb1 et Rb2) : ",IF(AND(J24=BU33,J25=BU37),"Valeur des résistances (Rg) : ",IF(J24=BU34,"Valeur des résistances (Rb1 et Rb2) : ",""))))</f>
        <v xml:space="preserve">Valeur de la résistance (Rb1) : </v>
      </c>
      <c r="J30" s="164">
        <f>IF(M30="","",IF(M30&lt;1000,M30,IF(AND(M30&gt;999,M30&lt;1000000),M30/1000,M30/1000000)))</f>
        <v>68</v>
      </c>
      <c r="K30" s="164"/>
      <c r="L30" s="16" t="str">
        <f>IF(M30="","",IF(M30&lt;1000,"Ω",IF(AND(M30&gt;999,M30&lt;1000000),"KΩ","MΩ")))</f>
        <v>Ω</v>
      </c>
      <c r="M30" s="36">
        <f>IF(OR(J28="",M22=1),"",IF(J27&gt;J26,0,IF(J24=BU32,(J26-J27)/J28*1000,IF(AND(J24=BU33,J25=BU36),(J26-J27)/J28*1000,IF(AND(J24=BU33,J25=BU37),(J26-J27)/J28*1000*J22,IF(J24=BU34,((J26-J27)/J28*1000),""))))))</f>
        <v>68</v>
      </c>
      <c r="N30" s="16"/>
      <c r="O30" s="8"/>
      <c r="P30" s="16"/>
      <c r="Q30" s="42" t="s">
        <v>26</v>
      </c>
      <c r="R30" s="41"/>
      <c r="S30" s="162">
        <v>1.5</v>
      </c>
      <c r="T30" s="162"/>
      <c r="U30" s="40" t="s">
        <v>1</v>
      </c>
      <c r="V30" s="17"/>
      <c r="W30" s="12"/>
      <c r="X30" s="19"/>
      <c r="Y30" s="18"/>
      <c r="Z30" s="17"/>
      <c r="AA30" s="17"/>
      <c r="AB30" s="17"/>
      <c r="AC30" s="17"/>
      <c r="AD30" s="20"/>
      <c r="AE30" s="19"/>
      <c r="AF30" s="18"/>
      <c r="AG30" s="17"/>
      <c r="AH30" s="17"/>
      <c r="AI30" s="17"/>
      <c r="AJ30" s="17"/>
      <c r="AK30" s="20"/>
      <c r="AL30" s="19"/>
      <c r="AM30" s="18"/>
      <c r="AN30" s="17"/>
      <c r="AO30" s="17"/>
      <c r="AP30" s="17"/>
      <c r="AQ30" s="17"/>
      <c r="AR30" s="20"/>
      <c r="AS30" s="19"/>
      <c r="AT30" s="18"/>
      <c r="AU30" s="17"/>
      <c r="AV30" s="17"/>
      <c r="AW30" s="17"/>
      <c r="AX30" s="17"/>
      <c r="AY30" s="16"/>
      <c r="AZ30" s="19"/>
      <c r="BA30" s="18"/>
      <c r="BB30" s="17"/>
      <c r="BC30" s="17"/>
      <c r="BD30" s="17"/>
      <c r="BE30" s="17"/>
      <c r="BF30" s="20"/>
      <c r="BG30" s="19"/>
      <c r="BH30" s="18"/>
      <c r="BI30" s="17"/>
      <c r="BJ30" s="17"/>
      <c r="BK30" s="17"/>
      <c r="BL30" s="17"/>
      <c r="BM30" s="20"/>
      <c r="BN30" s="19"/>
      <c r="BO30" s="18"/>
      <c r="BP30" s="17"/>
      <c r="BQ30" s="17"/>
      <c r="BR30" s="17"/>
      <c r="BS30" s="17"/>
      <c r="BT30" s="20"/>
      <c r="BU30" s="19"/>
      <c r="BV30" s="18"/>
      <c r="BW30" s="17"/>
      <c r="BX30" s="17"/>
      <c r="BY30" s="17"/>
      <c r="BZ30" s="17"/>
      <c r="CA30" s="16"/>
      <c r="CB30" s="8"/>
    </row>
    <row r="31" spans="1:80" ht="16.5" thickBot="1">
      <c r="A31" s="8"/>
      <c r="B31" s="16"/>
      <c r="C31" s="33"/>
      <c r="D31" s="34"/>
      <c r="E31" s="34"/>
      <c r="F31" s="33"/>
      <c r="G31" s="16"/>
      <c r="H31" s="16"/>
      <c r="I31" s="32" t="s">
        <v>25</v>
      </c>
      <c r="J31" s="165">
        <f>IF(OR(J30="",J30=0),"",IF(NOT(ISNA(M31)),J30,IF(J30&lt;9.1,INDEX(Std_1,MATCH(J30,Std_1)+1),IF(J30&lt;10,10,IF(J30&lt;91,INDEX(Std_10,MATCH(J30,Std_10)+1),IF(J30&lt;100,100,IF(J30&lt;910,INDEX(Std_100,MATCH(J30,Std_100)+1),IF(J30&lt;1000,1))))))))</f>
        <v>75</v>
      </c>
      <c r="K31" s="165"/>
      <c r="L31" s="16" t="str">
        <f>IF(AND(J30&gt;910,L30="Ω"),"KΩ",IF(AND(J30&gt;910,L30="KΩ"),"MΩ",L30))</f>
        <v>Ω</v>
      </c>
      <c r="M31" s="36" t="e">
        <f>MATCH(J30,Std_1,0)</f>
        <v>#N/A</v>
      </c>
      <c r="N31" s="16"/>
      <c r="O31" s="8"/>
      <c r="P31" s="16"/>
      <c r="Q31" s="28" t="s">
        <v>24</v>
      </c>
      <c r="R31" s="27"/>
      <c r="S31" s="154">
        <v>2</v>
      </c>
      <c r="T31" s="154"/>
      <c r="U31" s="26" t="s">
        <v>1</v>
      </c>
      <c r="V31" s="17"/>
      <c r="W31" s="12"/>
      <c r="X31" s="19"/>
      <c r="Y31" s="18"/>
      <c r="Z31" s="17"/>
      <c r="AA31" s="17"/>
      <c r="AB31" s="17"/>
      <c r="AC31" s="17"/>
      <c r="AD31" s="20"/>
      <c r="AE31" s="19"/>
      <c r="AF31" s="18"/>
      <c r="AG31" s="17"/>
      <c r="AH31" s="17"/>
      <c r="AI31" s="17"/>
      <c r="AJ31" s="17"/>
      <c r="AK31" s="20"/>
      <c r="AL31" s="19"/>
      <c r="AM31" s="18"/>
      <c r="AN31" s="17"/>
      <c r="AO31" s="17"/>
      <c r="AP31" s="17"/>
      <c r="AQ31" s="17"/>
      <c r="AR31" s="20"/>
      <c r="AS31" s="19"/>
      <c r="AT31" s="18"/>
      <c r="AU31" s="17"/>
      <c r="AV31" s="17"/>
      <c r="AW31" s="17"/>
      <c r="AX31" s="17"/>
      <c r="AY31" s="16"/>
      <c r="AZ31" s="19"/>
      <c r="BA31" s="18"/>
      <c r="BB31" s="17"/>
      <c r="BC31" s="17"/>
      <c r="BD31" s="17"/>
      <c r="BE31" s="17"/>
      <c r="BF31" s="20"/>
      <c r="BG31" s="19"/>
      <c r="BH31" s="18"/>
      <c r="BI31" s="17"/>
      <c r="BJ31" s="17"/>
      <c r="BK31" s="17"/>
      <c r="BL31" s="17"/>
      <c r="BM31" s="20"/>
      <c r="BN31" s="19"/>
      <c r="BO31" s="18"/>
      <c r="BP31" s="17"/>
      <c r="BQ31" s="17"/>
      <c r="BR31" s="17"/>
      <c r="BS31" s="17"/>
      <c r="BT31" s="20"/>
      <c r="BU31" s="39"/>
      <c r="BV31" s="18"/>
      <c r="BW31" s="17"/>
      <c r="BX31" s="17"/>
      <c r="BY31" s="17"/>
      <c r="BZ31" s="17"/>
      <c r="CA31" s="16"/>
      <c r="CB31" s="8"/>
    </row>
    <row r="32" spans="1:80" ht="16.5" thickBot="1">
      <c r="A32" s="8"/>
      <c r="B32" s="16"/>
      <c r="C32" s="33"/>
      <c r="D32" s="34"/>
      <c r="E32" s="34"/>
      <c r="F32" s="32" t="s">
        <v>23</v>
      </c>
      <c r="G32" s="38">
        <f>VALUE(LEFT(J31,1))</f>
        <v>7</v>
      </c>
      <c r="H32" s="158">
        <f>IF(NOT(ISERROR(SEARCH(",",J31,1))=TRUE),VALUE(RIGHT(J31,1)),IF(LEN(J31)=1,0,VALUE(MID(J31,2,1))))</f>
        <v>5</v>
      </c>
      <c r="I32" s="159"/>
      <c r="J32" s="127">
        <f>IF(J31="","",IF(L31="Ω",IF(J31&lt;10,0.1,IF(J31&lt;100,0,IF(J31&lt;1000,1,""))),IF(L31="KΩ",IF(J31&lt;10,2,IF(J31&lt;100,3,IF(J31&lt;1000,4))),IF(L31="MΩ",IF(J31&lt;10,5,IF(J31&lt;100,6,IF(J31&lt;1000,7)))))))</f>
        <v>0</v>
      </c>
      <c r="K32" s="31"/>
      <c r="L32" s="16"/>
      <c r="M32" s="16"/>
      <c r="N32" s="16"/>
      <c r="O32" s="8"/>
      <c r="P32" s="16"/>
      <c r="Q32" s="28" t="s">
        <v>22</v>
      </c>
      <c r="R32" s="27"/>
      <c r="S32" s="154">
        <v>2</v>
      </c>
      <c r="T32" s="154"/>
      <c r="U32" s="26" t="s">
        <v>1</v>
      </c>
      <c r="V32" s="17"/>
      <c r="W32" s="12"/>
      <c r="X32" s="19"/>
      <c r="Y32" s="18"/>
      <c r="Z32" s="17"/>
      <c r="AA32" s="17"/>
      <c r="AB32" s="17"/>
      <c r="AC32" s="17"/>
      <c r="AD32" s="20"/>
      <c r="AE32" s="19"/>
      <c r="AF32" s="18"/>
      <c r="AG32" s="17"/>
      <c r="AH32" s="17"/>
      <c r="AI32" s="17"/>
      <c r="AJ32" s="17"/>
      <c r="AK32" s="20"/>
      <c r="AL32" s="19"/>
      <c r="AM32" s="18"/>
      <c r="AN32" s="17"/>
      <c r="AO32" s="17"/>
      <c r="AP32" s="17"/>
      <c r="AQ32" s="17"/>
      <c r="AR32" s="20"/>
      <c r="AS32" s="19"/>
      <c r="AT32" s="18"/>
      <c r="AU32" s="17"/>
      <c r="AV32" s="17"/>
      <c r="AW32" s="17"/>
      <c r="AX32" s="17"/>
      <c r="AY32" s="16"/>
      <c r="AZ32" s="19"/>
      <c r="BA32" s="18"/>
      <c r="BB32" s="17"/>
      <c r="BC32" s="17"/>
      <c r="BD32" s="17"/>
      <c r="BE32" s="17"/>
      <c r="BF32" s="20"/>
      <c r="BG32" s="19"/>
      <c r="BH32" s="18"/>
      <c r="BI32" s="17"/>
      <c r="BJ32" s="17"/>
      <c r="BK32" s="17"/>
      <c r="BL32" s="17"/>
      <c r="BM32" s="20"/>
      <c r="BN32" s="19"/>
      <c r="BO32" s="18"/>
      <c r="BP32" s="17"/>
      <c r="BQ32" s="17"/>
      <c r="BR32" s="17"/>
      <c r="BS32" s="17"/>
      <c r="BT32" s="20"/>
      <c r="BU32" s="36" t="s">
        <v>21</v>
      </c>
      <c r="BV32" s="18"/>
      <c r="BW32" s="17"/>
      <c r="BX32" s="17"/>
      <c r="BY32" s="17"/>
      <c r="BZ32" s="17"/>
      <c r="CA32" s="16"/>
      <c r="CB32" s="8"/>
    </row>
    <row r="33" spans="1:80">
      <c r="A33" s="8"/>
      <c r="B33" s="16"/>
      <c r="C33" s="33"/>
      <c r="D33" s="34"/>
      <c r="E33" s="34"/>
      <c r="F33" s="33"/>
      <c r="G33" s="16"/>
      <c r="H33" s="16"/>
      <c r="I33" s="37" t="s">
        <v>20</v>
      </c>
      <c r="J33" s="155">
        <f>IF(OR(J30=0,J30=""),"",IF(J24=BU32,J28,IF(J24=BU33,J28,IF(J24=BU34,J28,""))))</f>
        <v>25</v>
      </c>
      <c r="K33" s="155"/>
      <c r="L33" s="16" t="s">
        <v>16</v>
      </c>
      <c r="M33" s="16"/>
      <c r="N33" s="16"/>
      <c r="O33" s="8"/>
      <c r="P33" s="16"/>
      <c r="Q33" s="28" t="s">
        <v>19</v>
      </c>
      <c r="R33" s="27"/>
      <c r="S33" s="154">
        <v>2.1</v>
      </c>
      <c r="T33" s="154"/>
      <c r="U33" s="26" t="s">
        <v>1</v>
      </c>
      <c r="V33" s="17"/>
      <c r="W33" s="12"/>
      <c r="X33" s="19"/>
      <c r="Y33" s="18"/>
      <c r="Z33" s="17"/>
      <c r="AA33" s="17"/>
      <c r="AB33" s="17"/>
      <c r="AC33" s="17"/>
      <c r="AD33" s="20"/>
      <c r="AE33" s="19"/>
      <c r="AF33" s="18"/>
      <c r="AG33" s="17"/>
      <c r="AH33" s="17"/>
      <c r="AI33" s="17"/>
      <c r="AJ33" s="17"/>
      <c r="AK33" s="20"/>
      <c r="AL33" s="19"/>
      <c r="AM33" s="18"/>
      <c r="AN33" s="17"/>
      <c r="AO33" s="17"/>
      <c r="AP33" s="17"/>
      <c r="AQ33" s="17"/>
      <c r="AR33" s="20"/>
      <c r="AS33" s="19"/>
      <c r="AT33" s="18"/>
      <c r="AU33" s="17"/>
      <c r="AV33" s="17"/>
      <c r="AW33" s="17"/>
      <c r="AX33" s="17"/>
      <c r="AY33" s="16"/>
      <c r="AZ33" s="19"/>
      <c r="BA33" s="18"/>
      <c r="BB33" s="17"/>
      <c r="BC33" s="17"/>
      <c r="BD33" s="17"/>
      <c r="BE33" s="17"/>
      <c r="BF33" s="20"/>
      <c r="BG33" s="19"/>
      <c r="BH33" s="18"/>
      <c r="BI33" s="17"/>
      <c r="BJ33" s="17"/>
      <c r="BK33" s="17"/>
      <c r="BL33" s="17"/>
      <c r="BM33" s="20"/>
      <c r="BN33" s="19"/>
      <c r="BO33" s="18"/>
      <c r="BP33" s="17"/>
      <c r="BQ33" s="17"/>
      <c r="BR33" s="17"/>
      <c r="BS33" s="17"/>
      <c r="BT33" s="20"/>
      <c r="BU33" s="36" t="s">
        <v>18</v>
      </c>
      <c r="BV33" s="18"/>
      <c r="BW33" s="17"/>
      <c r="BX33" s="17"/>
      <c r="BY33" s="17"/>
      <c r="BZ33" s="17"/>
      <c r="CA33" s="16"/>
      <c r="CB33" s="8"/>
    </row>
    <row r="34" spans="1:80">
      <c r="A34" s="8"/>
      <c r="B34" s="16"/>
      <c r="C34" s="33"/>
      <c r="D34" s="34"/>
      <c r="E34" s="34"/>
      <c r="F34" s="33"/>
      <c r="G34" s="16"/>
      <c r="H34" s="16"/>
      <c r="I34" s="32" t="s">
        <v>17</v>
      </c>
      <c r="J34" s="155">
        <f>IF(OR(J30=0,J30=""),"",IF(J24=BU32,J28,IF(J24=BU33,J28*J22,IF(J24=BU34,J28*2,""))))</f>
        <v>25</v>
      </c>
      <c r="K34" s="155"/>
      <c r="L34" s="16" t="s">
        <v>16</v>
      </c>
      <c r="M34" s="29"/>
      <c r="N34" s="29"/>
      <c r="O34" s="8"/>
      <c r="P34" s="16"/>
      <c r="Q34" s="28" t="s">
        <v>15</v>
      </c>
      <c r="R34" s="27"/>
      <c r="S34" s="154">
        <v>2.2000000000000002</v>
      </c>
      <c r="T34" s="154"/>
      <c r="U34" s="26" t="s">
        <v>1</v>
      </c>
      <c r="V34" s="17"/>
      <c r="W34" s="12"/>
      <c r="X34" s="19"/>
      <c r="Y34" s="18"/>
      <c r="Z34" s="17"/>
      <c r="AA34" s="17"/>
      <c r="AB34" s="17"/>
      <c r="AC34" s="17"/>
      <c r="AD34" s="20"/>
      <c r="AE34" s="19"/>
      <c r="AF34" s="18"/>
      <c r="AG34" s="17"/>
      <c r="AH34" s="17"/>
      <c r="AI34" s="17"/>
      <c r="AJ34" s="17"/>
      <c r="AK34" s="20"/>
      <c r="AL34" s="19"/>
      <c r="AM34" s="18"/>
      <c r="AN34" s="17"/>
      <c r="AO34" s="17"/>
      <c r="AP34" s="17"/>
      <c r="AQ34" s="17"/>
      <c r="AR34" s="20"/>
      <c r="AS34" s="19"/>
      <c r="AT34" s="18"/>
      <c r="AU34" s="17"/>
      <c r="AV34" s="17"/>
      <c r="AW34" s="17"/>
      <c r="AX34" s="17"/>
      <c r="AY34" s="16"/>
      <c r="AZ34" s="19"/>
      <c r="BA34" s="18"/>
      <c r="BB34" s="17"/>
      <c r="BC34" s="17"/>
      <c r="BD34" s="17"/>
      <c r="BE34" s="17"/>
      <c r="BF34" s="20"/>
      <c r="BG34" s="19"/>
      <c r="BH34" s="18"/>
      <c r="BI34" s="17"/>
      <c r="BJ34" s="17"/>
      <c r="BK34" s="17"/>
      <c r="BL34" s="17"/>
      <c r="BM34" s="20"/>
      <c r="BN34" s="19"/>
      <c r="BO34" s="18"/>
      <c r="BP34" s="17"/>
      <c r="BQ34" s="17"/>
      <c r="BR34" s="17"/>
      <c r="BS34" s="17"/>
      <c r="BT34" s="20"/>
      <c r="BU34" s="36" t="s">
        <v>14</v>
      </c>
      <c r="BV34" s="18"/>
      <c r="BW34" s="17"/>
      <c r="BX34" s="17"/>
      <c r="BY34" s="17"/>
      <c r="BZ34" s="17"/>
      <c r="CA34" s="16"/>
      <c r="CB34" s="8"/>
    </row>
    <row r="35" spans="1:80">
      <c r="A35" s="8"/>
      <c r="B35" s="16"/>
      <c r="C35" s="33"/>
      <c r="D35" s="34"/>
      <c r="E35" s="34"/>
      <c r="F35" s="33"/>
      <c r="G35" s="16"/>
      <c r="H35" s="16"/>
      <c r="I35" s="32" t="s">
        <v>13</v>
      </c>
      <c r="J35" s="155">
        <f>IF(OR(J30=0,J30=""),"",J33*J27)</f>
        <v>82.5</v>
      </c>
      <c r="K35" s="155"/>
      <c r="L35" s="16" t="s">
        <v>10</v>
      </c>
      <c r="M35" s="29"/>
      <c r="N35" s="29"/>
      <c r="O35" s="8"/>
      <c r="P35" s="16"/>
      <c r="Q35" s="28" t="s">
        <v>12</v>
      </c>
      <c r="R35" s="27"/>
      <c r="S35" s="154">
        <v>3.3</v>
      </c>
      <c r="T35" s="154"/>
      <c r="U35" s="26" t="s">
        <v>1</v>
      </c>
      <c r="V35" s="17"/>
      <c r="W35" s="12"/>
      <c r="X35" s="19"/>
      <c r="Y35" s="18"/>
      <c r="Z35" s="17"/>
      <c r="AA35" s="17"/>
      <c r="AB35" s="17"/>
      <c r="AC35" s="17"/>
      <c r="AD35" s="20"/>
      <c r="AE35" s="19"/>
      <c r="AF35" s="18"/>
      <c r="AG35" s="17"/>
      <c r="AH35" s="17"/>
      <c r="AI35" s="17"/>
      <c r="AJ35" s="17"/>
      <c r="AK35" s="20"/>
      <c r="AL35" s="19"/>
      <c r="AM35" s="18"/>
      <c r="AN35" s="17"/>
      <c r="AO35" s="17"/>
      <c r="AP35" s="17"/>
      <c r="AQ35" s="17"/>
      <c r="AR35" s="20"/>
      <c r="AS35" s="19"/>
      <c r="AT35" s="18"/>
      <c r="AU35" s="17"/>
      <c r="AV35" s="17"/>
      <c r="AW35" s="17"/>
      <c r="AX35" s="17"/>
      <c r="AY35" s="16"/>
      <c r="AZ35" s="19"/>
      <c r="BA35" s="18"/>
      <c r="BB35" s="17"/>
      <c r="BC35" s="17"/>
      <c r="BD35" s="17"/>
      <c r="BE35" s="17"/>
      <c r="BF35" s="20"/>
      <c r="BG35" s="19"/>
      <c r="BH35" s="18"/>
      <c r="BI35" s="17"/>
      <c r="BJ35" s="17"/>
      <c r="BK35" s="17"/>
      <c r="BL35" s="17"/>
      <c r="BM35" s="20"/>
      <c r="BN35" s="19"/>
      <c r="BO35" s="18"/>
      <c r="BP35" s="17"/>
      <c r="BQ35" s="17"/>
      <c r="BR35" s="17"/>
      <c r="BS35" s="17"/>
      <c r="BT35" s="20"/>
      <c r="BU35" s="35"/>
      <c r="BV35" s="18"/>
      <c r="BW35" s="17"/>
      <c r="BX35" s="17"/>
      <c r="BY35" s="17"/>
      <c r="BZ35" s="17"/>
      <c r="CA35" s="16"/>
      <c r="CB35" s="8"/>
    </row>
    <row r="36" spans="1:80">
      <c r="A36" s="8"/>
      <c r="B36" s="16"/>
      <c r="C36" s="33"/>
      <c r="D36" s="34"/>
      <c r="E36" s="34"/>
      <c r="F36" s="33"/>
      <c r="G36" s="16"/>
      <c r="H36" s="16"/>
      <c r="I36" s="32" t="s">
        <v>11</v>
      </c>
      <c r="J36" s="155">
        <f>IF(OR(J30=0,J30=""),"",(M30*J33*J33)/1000)</f>
        <v>42.5</v>
      </c>
      <c r="K36" s="155"/>
      <c r="L36" s="16" t="s">
        <v>10</v>
      </c>
      <c r="M36" s="29"/>
      <c r="N36" s="29"/>
      <c r="O36" s="8"/>
      <c r="P36" s="16"/>
      <c r="Q36" s="28" t="s">
        <v>9</v>
      </c>
      <c r="R36" s="27"/>
      <c r="S36" s="154">
        <v>3.3</v>
      </c>
      <c r="T36" s="154"/>
      <c r="U36" s="26" t="s">
        <v>1</v>
      </c>
      <c r="V36" s="17"/>
      <c r="W36" s="12"/>
      <c r="X36" s="19"/>
      <c r="Y36" s="18"/>
      <c r="Z36" s="17"/>
      <c r="AA36" s="17"/>
      <c r="AB36" s="17"/>
      <c r="AC36" s="17"/>
      <c r="AD36" s="20"/>
      <c r="AE36" s="19"/>
      <c r="AF36" s="18"/>
      <c r="AG36" s="17"/>
      <c r="AH36" s="17"/>
      <c r="AI36" s="17"/>
      <c r="AJ36" s="17"/>
      <c r="AK36" s="20"/>
      <c r="AL36" s="19"/>
      <c r="AM36" s="18"/>
      <c r="AN36" s="17"/>
      <c r="AO36" s="17"/>
      <c r="AP36" s="17"/>
      <c r="AQ36" s="17"/>
      <c r="AR36" s="20"/>
      <c r="AS36" s="19"/>
      <c r="AT36" s="18"/>
      <c r="AU36" s="17"/>
      <c r="AV36" s="17"/>
      <c r="AW36" s="17"/>
      <c r="AX36" s="17"/>
      <c r="AY36" s="16"/>
      <c r="AZ36" s="19"/>
      <c r="BA36" s="18"/>
      <c r="BB36" s="17"/>
      <c r="BC36" s="17"/>
      <c r="BD36" s="17"/>
      <c r="BE36" s="17"/>
      <c r="BF36" s="20"/>
      <c r="BG36" s="19"/>
      <c r="BH36" s="18"/>
      <c r="BI36" s="17"/>
      <c r="BJ36" s="17"/>
      <c r="BK36" s="17"/>
      <c r="BL36" s="17"/>
      <c r="BM36" s="20"/>
      <c r="BN36" s="19"/>
      <c r="BO36" s="18"/>
      <c r="BP36" s="17"/>
      <c r="BQ36" s="17"/>
      <c r="BR36" s="17"/>
      <c r="BS36" s="17"/>
      <c r="BT36" s="20"/>
      <c r="BU36" s="25" t="s">
        <v>8</v>
      </c>
      <c r="BV36" s="18"/>
      <c r="BW36" s="17"/>
      <c r="BX36" s="17"/>
      <c r="BY36" s="17"/>
      <c r="BZ36" s="17"/>
      <c r="CA36" s="16"/>
      <c r="CB36" s="8"/>
    </row>
    <row r="37" spans="1:80">
      <c r="A37" s="8"/>
      <c r="B37" s="16"/>
      <c r="C37" s="33"/>
      <c r="D37" s="34"/>
      <c r="E37" s="34"/>
      <c r="F37" s="33"/>
      <c r="G37" s="16"/>
      <c r="H37" s="16"/>
      <c r="I37" s="32" t="s">
        <v>7</v>
      </c>
      <c r="J37" s="31">
        <f>IF(OR(J30=0,J30=""),"",IF(J36&lt;=250,1,IF(AND(J36&gt;250,J36&lt;=1000),2,3)))</f>
        <v>1</v>
      </c>
      <c r="K37" s="30" t="str">
        <f>IF(OR(J30=0,J30=""),"",IF(J36&lt;=250,"1/4",IF(AND(J36&gt;250,J36&lt;=1000),"1/2",1)))</f>
        <v>1/4</v>
      </c>
      <c r="L37" s="16" t="s">
        <v>6</v>
      </c>
      <c r="M37" s="29"/>
      <c r="N37" s="29"/>
      <c r="O37" s="8"/>
      <c r="P37" s="16"/>
      <c r="Q37" s="28" t="s">
        <v>5</v>
      </c>
      <c r="R37" s="27"/>
      <c r="S37" s="154">
        <v>3.3</v>
      </c>
      <c r="T37" s="154"/>
      <c r="U37" s="26" t="s">
        <v>1</v>
      </c>
      <c r="V37" s="17"/>
      <c r="W37" s="12"/>
      <c r="X37" s="19"/>
      <c r="Y37" s="18"/>
      <c r="Z37" s="17"/>
      <c r="AA37" s="17"/>
      <c r="AB37" s="17"/>
      <c r="AC37" s="17"/>
      <c r="AD37" s="20"/>
      <c r="AE37" s="19"/>
      <c r="AF37" s="18"/>
      <c r="AG37" s="17"/>
      <c r="AH37" s="17"/>
      <c r="AI37" s="17"/>
      <c r="AJ37" s="17"/>
      <c r="AK37" s="20"/>
      <c r="AL37" s="19"/>
      <c r="AM37" s="18"/>
      <c r="AN37" s="17"/>
      <c r="AO37" s="17"/>
      <c r="AP37" s="17"/>
      <c r="AQ37" s="17"/>
      <c r="AR37" s="20"/>
      <c r="AS37" s="19"/>
      <c r="AT37" s="18"/>
      <c r="AU37" s="17"/>
      <c r="AV37" s="17"/>
      <c r="AW37" s="17"/>
      <c r="AX37" s="17"/>
      <c r="AY37" s="16"/>
      <c r="AZ37" s="19"/>
      <c r="BA37" s="18"/>
      <c r="BB37" s="17"/>
      <c r="BC37" s="17"/>
      <c r="BD37" s="17"/>
      <c r="BE37" s="17"/>
      <c r="BF37" s="20"/>
      <c r="BG37" s="19"/>
      <c r="BH37" s="18"/>
      <c r="BI37" s="17"/>
      <c r="BJ37" s="17"/>
      <c r="BK37" s="17"/>
      <c r="BL37" s="17"/>
      <c r="BM37" s="20"/>
      <c r="BN37" s="19"/>
      <c r="BO37" s="18"/>
      <c r="BP37" s="17"/>
      <c r="BQ37" s="17"/>
      <c r="BR37" s="17"/>
      <c r="BS37" s="17"/>
      <c r="BT37" s="20"/>
      <c r="BU37" s="25" t="s">
        <v>4</v>
      </c>
      <c r="BV37" s="18"/>
      <c r="BW37" s="17"/>
      <c r="BX37" s="17"/>
      <c r="BY37" s="17"/>
      <c r="BZ37" s="17"/>
      <c r="CA37" s="16"/>
      <c r="CB37" s="8"/>
    </row>
    <row r="38" spans="1:80" ht="16.149999999999999" customHeight="1" thickBot="1">
      <c r="A38" s="8"/>
      <c r="B38" s="156" t="s">
        <v>3</v>
      </c>
      <c r="C38" s="156"/>
      <c r="D38" s="156"/>
      <c r="E38" s="156"/>
      <c r="F38" s="156"/>
      <c r="G38" s="156"/>
      <c r="H38" s="156"/>
      <c r="I38" s="156"/>
      <c r="J38" s="156"/>
      <c r="K38" s="156"/>
      <c r="L38" s="156"/>
      <c r="M38" s="156"/>
      <c r="N38" s="156"/>
      <c r="O38" s="8"/>
      <c r="P38" s="16"/>
      <c r="Q38" s="24" t="s">
        <v>2</v>
      </c>
      <c r="R38" s="23"/>
      <c r="S38" s="161">
        <v>4.5999999999999996</v>
      </c>
      <c r="T38" s="161"/>
      <c r="U38" s="22" t="s">
        <v>1</v>
      </c>
      <c r="V38" s="17"/>
      <c r="W38" s="12"/>
      <c r="X38" s="19"/>
      <c r="Y38" s="18"/>
      <c r="Z38" s="17"/>
      <c r="AA38" s="17"/>
      <c r="AB38" s="17"/>
      <c r="AC38" s="17"/>
      <c r="AD38" s="20"/>
      <c r="AE38" s="19"/>
      <c r="AF38" s="18"/>
      <c r="AG38" s="17"/>
      <c r="AH38" s="17"/>
      <c r="AI38" s="17"/>
      <c r="AJ38" s="17"/>
      <c r="AK38" s="20"/>
      <c r="AL38" s="19"/>
      <c r="AM38" s="18"/>
      <c r="AN38" s="17"/>
      <c r="AO38" s="17"/>
      <c r="AP38" s="17"/>
      <c r="AQ38" s="17"/>
      <c r="AR38" s="20"/>
      <c r="AS38" s="19"/>
      <c r="AT38" s="18"/>
      <c r="AU38" s="17"/>
      <c r="AV38" s="17"/>
      <c r="AW38" s="17"/>
      <c r="AX38" s="17"/>
      <c r="AY38" s="21" t="s">
        <v>0</v>
      </c>
      <c r="AZ38" s="19"/>
      <c r="BA38" s="18"/>
      <c r="BB38" s="17"/>
      <c r="BC38" s="17"/>
      <c r="BD38" s="17"/>
      <c r="BE38" s="17"/>
      <c r="BF38" s="20"/>
      <c r="BG38" s="19"/>
      <c r="BH38" s="18"/>
      <c r="BI38" s="17"/>
      <c r="BJ38" s="17"/>
      <c r="BK38" s="17"/>
      <c r="BL38" s="17"/>
      <c r="BM38" s="20"/>
      <c r="BN38" s="19"/>
      <c r="BO38" s="18"/>
      <c r="BP38" s="17"/>
      <c r="BQ38" s="17"/>
      <c r="BR38" s="17"/>
      <c r="BS38" s="17"/>
      <c r="BT38" s="20"/>
      <c r="BU38" s="19"/>
      <c r="BV38" s="18"/>
      <c r="BW38" s="17"/>
      <c r="BX38" s="17"/>
      <c r="BY38" s="17"/>
      <c r="BZ38" s="17"/>
      <c r="CA38" s="16"/>
      <c r="CB38" s="8"/>
    </row>
    <row r="39" spans="1:80" ht="15.6" customHeight="1">
      <c r="A39" s="8"/>
      <c r="B39" s="156"/>
      <c r="C39" s="156"/>
      <c r="D39" s="156"/>
      <c r="E39" s="156"/>
      <c r="F39" s="156"/>
      <c r="G39" s="156"/>
      <c r="H39" s="156"/>
      <c r="I39" s="156"/>
      <c r="J39" s="156"/>
      <c r="K39" s="156"/>
      <c r="L39" s="156"/>
      <c r="M39" s="156"/>
      <c r="N39" s="156"/>
      <c r="O39" s="8"/>
      <c r="P39" s="16"/>
      <c r="Q39" s="19"/>
      <c r="R39" s="18"/>
      <c r="S39" s="17"/>
      <c r="T39" s="17"/>
      <c r="U39" s="17"/>
      <c r="V39" s="17"/>
      <c r="W39" s="12"/>
      <c r="X39" s="19"/>
      <c r="Y39" s="18"/>
      <c r="Z39" s="17"/>
      <c r="AA39" s="17"/>
      <c r="AB39" s="17"/>
      <c r="AC39" s="17"/>
      <c r="AD39" s="20"/>
      <c r="AE39" s="19"/>
      <c r="AF39" s="18"/>
      <c r="AG39" s="17"/>
      <c r="AH39" s="17"/>
      <c r="AI39" s="17"/>
      <c r="AJ39" s="17"/>
      <c r="AK39" s="20"/>
      <c r="AL39" s="19"/>
      <c r="AM39" s="18"/>
      <c r="AN39" s="17"/>
      <c r="AO39" s="17"/>
      <c r="AP39" s="17"/>
      <c r="AQ39" s="17"/>
      <c r="AR39" s="20"/>
      <c r="AS39" s="19"/>
      <c r="AT39" s="18"/>
      <c r="AU39" s="17"/>
      <c r="AV39" s="17"/>
      <c r="AW39" s="17"/>
      <c r="AX39" s="17"/>
      <c r="AY39" s="16"/>
      <c r="AZ39" s="19"/>
      <c r="BA39" s="18"/>
      <c r="BB39" s="17"/>
      <c r="BC39" s="17"/>
      <c r="BD39" s="17"/>
      <c r="BE39" s="17"/>
      <c r="BF39" s="20"/>
      <c r="BG39" s="19"/>
      <c r="BH39" s="18"/>
      <c r="BI39" s="17"/>
      <c r="BJ39" s="17"/>
      <c r="BK39" s="17"/>
      <c r="BL39" s="17"/>
      <c r="BM39" s="20"/>
      <c r="BN39" s="19"/>
      <c r="BO39" s="18"/>
      <c r="BP39" s="17"/>
      <c r="BQ39" s="17"/>
      <c r="BR39" s="17"/>
      <c r="BS39" s="17"/>
      <c r="BT39" s="20"/>
      <c r="BU39" s="19"/>
      <c r="BV39" s="18"/>
      <c r="BW39" s="17"/>
      <c r="BX39" s="17"/>
      <c r="BY39" s="17"/>
      <c r="BZ39" s="17"/>
      <c r="CA39" s="16"/>
      <c r="CB39" s="8"/>
    </row>
    <row r="40" spans="1:80">
      <c r="A40" s="8"/>
      <c r="B40" s="8"/>
      <c r="C40" s="14"/>
      <c r="D40" s="15"/>
      <c r="E40" s="15"/>
      <c r="F40" s="14"/>
      <c r="G40" s="8"/>
      <c r="H40" s="8"/>
      <c r="I40" s="14"/>
      <c r="J40" s="13"/>
      <c r="K40" s="13"/>
      <c r="L40" s="8"/>
      <c r="M40" s="8"/>
      <c r="N40" s="8"/>
      <c r="O40" s="8"/>
      <c r="P40" s="8"/>
      <c r="Q40" s="11"/>
      <c r="R40" s="10"/>
      <c r="S40" s="9"/>
      <c r="T40" s="9"/>
      <c r="U40" s="9"/>
      <c r="V40" s="9"/>
      <c r="W40" s="12"/>
      <c r="X40" s="11"/>
      <c r="Y40" s="10"/>
      <c r="Z40" s="9"/>
      <c r="AA40" s="9"/>
      <c r="AB40" s="9"/>
      <c r="AC40" s="9"/>
      <c r="AD40" s="12"/>
      <c r="AE40" s="11"/>
      <c r="AF40" s="10"/>
      <c r="AG40" s="9"/>
      <c r="AH40" s="9"/>
      <c r="AI40" s="9"/>
      <c r="AJ40" s="9"/>
      <c r="AK40" s="12"/>
      <c r="AL40" s="11"/>
      <c r="AM40" s="10"/>
      <c r="AN40" s="9"/>
      <c r="AO40" s="9"/>
      <c r="AP40" s="9"/>
      <c r="AQ40" s="9"/>
      <c r="AR40" s="12"/>
      <c r="AS40" s="11"/>
      <c r="AT40" s="10"/>
      <c r="AU40" s="9"/>
      <c r="AV40" s="9"/>
      <c r="AW40" s="9"/>
      <c r="AX40" s="9"/>
      <c r="AY40" s="8"/>
      <c r="AZ40" s="11"/>
      <c r="BA40" s="10"/>
      <c r="BB40" s="9"/>
      <c r="BC40" s="9"/>
      <c r="BD40" s="9"/>
      <c r="BE40" s="9"/>
      <c r="BF40" s="12"/>
      <c r="BG40" s="11"/>
      <c r="BH40" s="10"/>
      <c r="BI40" s="9"/>
      <c r="BJ40" s="9"/>
      <c r="BK40" s="9"/>
      <c r="BL40" s="9"/>
      <c r="BM40" s="12"/>
      <c r="BN40" s="11"/>
      <c r="BO40" s="10"/>
      <c r="BP40" s="9"/>
      <c r="BQ40" s="9"/>
      <c r="BR40" s="9"/>
      <c r="BS40" s="9"/>
      <c r="BT40" s="12"/>
      <c r="BU40" s="11"/>
      <c r="BV40" s="10"/>
      <c r="BW40" s="9"/>
      <c r="BX40" s="9"/>
      <c r="BY40" s="9"/>
      <c r="BZ40" s="9"/>
      <c r="CA40" s="8"/>
      <c r="CB40" s="8"/>
    </row>
  </sheetData>
  <sheetProtection selectLockedCells="1"/>
  <mergeCells count="37">
    <mergeCell ref="I3:J3"/>
    <mergeCell ref="C3:G4"/>
    <mergeCell ref="K16:L16"/>
    <mergeCell ref="I4:J4"/>
    <mergeCell ref="C5:D5"/>
    <mergeCell ref="C6:D6"/>
    <mergeCell ref="F5:G5"/>
    <mergeCell ref="F6:G6"/>
    <mergeCell ref="J22:K22"/>
    <mergeCell ref="J25:K25"/>
    <mergeCell ref="J26:K26"/>
    <mergeCell ref="J28:K28"/>
    <mergeCell ref="J27:K27"/>
    <mergeCell ref="J23:K23"/>
    <mergeCell ref="J24:K24"/>
    <mergeCell ref="AF29:AN29"/>
    <mergeCell ref="AQ29:AY29"/>
    <mergeCell ref="AZ29:BI29"/>
    <mergeCell ref="J33:K33"/>
    <mergeCell ref="S38:T38"/>
    <mergeCell ref="S30:T30"/>
    <mergeCell ref="S31:T31"/>
    <mergeCell ref="S32:T32"/>
    <mergeCell ref="P29:V29"/>
    <mergeCell ref="J30:K30"/>
    <mergeCell ref="J31:K31"/>
    <mergeCell ref="J35:K35"/>
    <mergeCell ref="J34:K34"/>
    <mergeCell ref="S33:T33"/>
    <mergeCell ref="S34:T34"/>
    <mergeCell ref="S35:T35"/>
    <mergeCell ref="S36:T36"/>
    <mergeCell ref="S37:T37"/>
    <mergeCell ref="J36:K36"/>
    <mergeCell ref="B38:N39"/>
    <mergeCell ref="X29:AE29"/>
    <mergeCell ref="H32:I32"/>
  </mergeCells>
  <conditionalFormatting sqref="Z3:AB26 AG3:AI26 AN3:AP26 AU3:AW26 BB3:BD26 BI3:BK26 BP3:BR26 BW3:BY26 S3:T26">
    <cfRule type="cellIs" dxfId="111" priority="14" operator="equal">
      <formula>9</formula>
    </cfRule>
    <cfRule type="cellIs" dxfId="110" priority="15" operator="equal">
      <formula>8</formula>
    </cfRule>
    <cfRule type="cellIs" dxfId="109" priority="16" operator="equal">
      <formula>7</formula>
    </cfRule>
    <cfRule type="cellIs" dxfId="108" priority="17" operator="equal">
      <formula>6</formula>
    </cfRule>
    <cfRule type="cellIs" dxfId="107" priority="18" operator="equal">
      <formula>5</formula>
    </cfRule>
    <cfRule type="cellIs" dxfId="106" priority="19" operator="equal">
      <formula>4</formula>
    </cfRule>
    <cfRule type="cellIs" dxfId="105" priority="20" operator="equal">
      <formula>3</formula>
    </cfRule>
    <cfRule type="cellIs" dxfId="104" priority="21" operator="equal">
      <formula>2</formula>
    </cfRule>
    <cfRule type="cellIs" dxfId="103" priority="22" operator="equal">
      <formula>1</formula>
    </cfRule>
    <cfRule type="cellIs" dxfId="102" priority="23" operator="equal">
      <formula>0</formula>
    </cfRule>
  </conditionalFormatting>
  <conditionalFormatting sqref="J27:K27">
    <cfRule type="cellIs" dxfId="101" priority="13" operator="greaterThan">
      <formula>$J$26</formula>
    </cfRule>
  </conditionalFormatting>
  <conditionalFormatting sqref="G32:J32">
    <cfRule type="cellIs" dxfId="100" priority="3" operator="equal">
      <formula>9</formula>
    </cfRule>
    <cfRule type="cellIs" dxfId="99" priority="4" operator="equal">
      <formula>8</formula>
    </cfRule>
    <cfRule type="cellIs" dxfId="98" priority="5" operator="equal">
      <formula>7</formula>
    </cfRule>
    <cfRule type="cellIs" dxfId="97" priority="6" operator="equal">
      <formula>6</formula>
    </cfRule>
    <cfRule type="cellIs" dxfId="96" priority="7" operator="equal">
      <formula>5</formula>
    </cfRule>
    <cfRule type="cellIs" dxfId="95" priority="8" operator="equal">
      <formula>4</formula>
    </cfRule>
    <cfRule type="cellIs" dxfId="94" priority="9" operator="equal">
      <formula>3</formula>
    </cfRule>
    <cfRule type="cellIs" dxfId="93" priority="10" operator="equal">
      <formula>2</formula>
    </cfRule>
    <cfRule type="cellIs" dxfId="92" priority="11" operator="equal">
      <formula>1</formula>
    </cfRule>
    <cfRule type="cellIs" dxfId="91" priority="12" operator="equal">
      <formula>0</formula>
    </cfRule>
  </conditionalFormatting>
  <conditionalFormatting sqref="J37">
    <cfRule type="iconSet" priority="2">
      <iconSet iconSet="3Symbols2" showValue="0" reverse="1">
        <cfvo type="percent" val="0"/>
        <cfvo type="num" val="2"/>
        <cfvo type="num" val="3"/>
      </iconSet>
    </cfRule>
  </conditionalFormatting>
  <conditionalFormatting sqref="J32">
    <cfRule type="cellIs" dxfId="90" priority="1" operator="equal">
      <formula>0.1</formula>
    </cfRule>
  </conditionalFormatting>
  <dataValidations count="7">
    <dataValidation type="decimal" allowBlank="1" showErrorMessage="1" promptTitle="Attention :" prompt="En DCC, la tension en sortie du décodeur est plus faible que celle de la voie (NEM 641)_x000a_Ex : pour 15 V DC sur la voie, 12,9 V en sortie," sqref="J26:K26">
      <formula1>1</formula1>
      <formula2>1000</formula2>
    </dataValidation>
    <dataValidation type="list" allowBlank="1" showErrorMessage="1" promptTitle="Puissance dissipée :" prompt="Avec 1 résistance par LED : elle est équivalente à une connexion en série pour chaque branche._x000a_Avec 1 résistance globale : elle est égale à la somme des 2 branches._x000a_" sqref="J25:K25">
      <formula1>$BU$35:$BU$37</formula1>
    </dataValidation>
    <dataValidation type="list" allowBlank="1" showInputMessage="1" showErrorMessage="1" sqref="J24:K24">
      <formula1>$BU$31:$BU$34</formula1>
    </dataValidation>
    <dataValidation type="whole" allowBlank="1" showErrorMessage="1" promptTitle="Attention à la tension de seuil" prompt="La somme des tensions de seuil ne doit pas dépasser la tension d'alimentation. Dans le cas de dépassement, il est possible de combiner série et parallèle, mais le nombre doit être pair." sqref="J22:K22">
      <formula1>1</formula1>
      <formula2>30</formula2>
    </dataValidation>
    <dataValidation type="decimal" allowBlank="1" showErrorMessage="1" promptTitle="Valeur maxi :" prompt="Pour une LED classique la valeur est de 20 mA, en mettant une valeur plus faible on peut réduire la luminosité et augmenter la durée de vie." sqref="J28:K28">
      <formula1>1</formula1>
      <formula2>50</formula2>
    </dataValidation>
    <dataValidation type="list" allowBlank="1" showInputMessage="1" showErrorMessage="1" sqref="C7:C16 F7:F16 I5:I14">
      <formula1>$B$5:$B$6</formula1>
    </dataValidation>
    <dataValidation type="list" allowBlank="1" showInputMessage="1" showErrorMessage="1" sqref="J23">
      <formula1>$Q$30:$Q$38</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dimension ref="E2:U6"/>
  <sheetViews>
    <sheetView tabSelected="1" workbookViewId="0">
      <selection activeCell="Q4" sqref="Q4:S4"/>
    </sheetView>
  </sheetViews>
  <sheetFormatPr baseColWidth="10" defaultRowHeight="15"/>
  <cols>
    <col min="5" max="21" width="4.7109375" customWidth="1"/>
  </cols>
  <sheetData>
    <row r="2" spans="5:21" ht="51">
      <c r="E2" s="130"/>
      <c r="F2" s="130"/>
      <c r="G2" s="130"/>
      <c r="H2" s="130"/>
      <c r="I2" s="130"/>
      <c r="J2" s="130"/>
      <c r="K2" s="130"/>
      <c r="L2" s="142" t="s">
        <v>58</v>
      </c>
      <c r="M2" s="141" t="s">
        <v>12</v>
      </c>
      <c r="N2" s="140" t="s">
        <v>15</v>
      </c>
      <c r="O2" s="139" t="s">
        <v>19</v>
      </c>
      <c r="P2" s="138" t="s">
        <v>22</v>
      </c>
      <c r="Q2" s="137" t="s">
        <v>24</v>
      </c>
      <c r="R2" s="136" t="s">
        <v>79</v>
      </c>
      <c r="S2" s="135" t="s">
        <v>56</v>
      </c>
      <c r="T2" s="134" t="s">
        <v>48</v>
      </c>
      <c r="U2" s="133" t="s">
        <v>50</v>
      </c>
    </row>
    <row r="3" spans="5:21" ht="21">
      <c r="E3" s="131"/>
      <c r="F3" s="131"/>
      <c r="G3" s="132" t="s">
        <v>70</v>
      </c>
      <c r="H3" s="132" t="s">
        <v>70</v>
      </c>
      <c r="I3" s="132" t="s">
        <v>70</v>
      </c>
      <c r="J3" s="132" t="s">
        <v>70</v>
      </c>
      <c r="K3" s="132" t="s">
        <v>70</v>
      </c>
      <c r="L3" s="132" t="s">
        <v>71</v>
      </c>
      <c r="M3" s="132" t="s">
        <v>72</v>
      </c>
      <c r="N3" s="132" t="s">
        <v>73</v>
      </c>
      <c r="O3" s="132" t="s">
        <v>74</v>
      </c>
      <c r="P3" s="132" t="s">
        <v>70</v>
      </c>
      <c r="Q3" s="132" t="s">
        <v>75</v>
      </c>
      <c r="R3" s="132" t="s">
        <v>76</v>
      </c>
      <c r="S3" s="131">
        <v>10</v>
      </c>
      <c r="T3" s="132" t="s">
        <v>77</v>
      </c>
      <c r="U3" s="132" t="s">
        <v>78</v>
      </c>
    </row>
    <row r="4" spans="5:21" ht="18.75">
      <c r="E4" s="175" t="s">
        <v>65</v>
      </c>
      <c r="F4" s="175"/>
      <c r="G4" s="175"/>
      <c r="H4" s="176" t="s">
        <v>69</v>
      </c>
      <c r="I4" s="176"/>
      <c r="J4" s="176"/>
      <c r="K4" s="176" t="s">
        <v>68</v>
      </c>
      <c r="L4" s="176"/>
      <c r="M4" s="176"/>
      <c r="N4" s="176" t="s">
        <v>67</v>
      </c>
      <c r="O4" s="176"/>
      <c r="P4" s="176"/>
      <c r="Q4" s="176" t="s">
        <v>66</v>
      </c>
      <c r="R4" s="176"/>
      <c r="S4" s="176"/>
      <c r="T4" s="128"/>
      <c r="U4" s="128"/>
    </row>
    <row r="5" spans="5:21" ht="18.75">
      <c r="E5" s="177" t="s">
        <v>60</v>
      </c>
      <c r="F5" s="177"/>
      <c r="G5" s="177"/>
      <c r="H5" s="177" t="s">
        <v>61</v>
      </c>
      <c r="I5" s="177"/>
      <c r="J5" s="177"/>
      <c r="K5" s="177" t="s">
        <v>62</v>
      </c>
      <c r="L5" s="177"/>
      <c r="M5" s="177"/>
      <c r="N5" s="177" t="s">
        <v>63</v>
      </c>
      <c r="O5" s="177"/>
      <c r="P5" s="177"/>
      <c r="Q5" s="177" t="s">
        <v>64</v>
      </c>
      <c r="R5" s="177"/>
      <c r="S5" s="177"/>
      <c r="T5" s="129"/>
      <c r="U5" s="129"/>
    </row>
    <row r="6" spans="5:21" ht="18.75">
      <c r="E6" s="129"/>
      <c r="F6" s="129"/>
      <c r="G6" s="129"/>
      <c r="H6" s="129"/>
      <c r="I6" s="129"/>
      <c r="J6" s="129"/>
      <c r="K6" s="129"/>
      <c r="L6" s="129"/>
      <c r="M6" s="129"/>
      <c r="N6" s="129"/>
      <c r="O6" s="129"/>
      <c r="P6" s="129"/>
      <c r="Q6" s="129"/>
      <c r="R6" s="129"/>
      <c r="S6" s="129"/>
      <c r="T6" s="129"/>
      <c r="U6" s="129"/>
    </row>
  </sheetData>
  <mergeCells count="10">
    <mergeCell ref="H5:J5"/>
    <mergeCell ref="K5:M5"/>
    <mergeCell ref="N5:P5"/>
    <mergeCell ref="Q5:S5"/>
    <mergeCell ref="E5:G5"/>
    <mergeCell ref="E4:G4"/>
    <mergeCell ref="Q4:S4"/>
    <mergeCell ref="N4:P4"/>
    <mergeCell ref="K4:M4"/>
    <mergeCell ref="H4:J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B1:R19"/>
  <sheetViews>
    <sheetView workbookViewId="0">
      <selection activeCell="T5" sqref="G5:T16"/>
    </sheetView>
  </sheetViews>
  <sheetFormatPr baseColWidth="10" defaultRowHeight="15"/>
  <cols>
    <col min="2" max="2" width="14.7109375" customWidth="1"/>
    <col min="3" max="18" width="2.7109375" customWidth="1"/>
  </cols>
  <sheetData>
    <row r="1" spans="2:18" ht="15.75" thickBot="1"/>
    <row r="2" spans="2:18" ht="15" customHeight="1">
      <c r="B2" s="192" t="s">
        <v>106</v>
      </c>
      <c r="C2" s="200" t="s">
        <v>105</v>
      </c>
      <c r="D2" s="195"/>
      <c r="E2" s="195"/>
      <c r="F2" s="196"/>
      <c r="G2" s="200" t="s">
        <v>104</v>
      </c>
      <c r="H2" s="195"/>
      <c r="I2" s="195"/>
      <c r="J2" s="196"/>
      <c r="K2" s="200" t="s">
        <v>103</v>
      </c>
      <c r="L2" s="195"/>
      <c r="M2" s="195"/>
      <c r="N2" s="196"/>
      <c r="O2" s="194" t="s">
        <v>102</v>
      </c>
      <c r="P2" s="195"/>
      <c r="Q2" s="195"/>
      <c r="R2" s="196"/>
    </row>
    <row r="3" spans="2:18" ht="15.75" thickBot="1">
      <c r="B3" s="193"/>
      <c r="C3" s="201"/>
      <c r="D3" s="198"/>
      <c r="E3" s="198"/>
      <c r="F3" s="199"/>
      <c r="G3" s="201"/>
      <c r="H3" s="198"/>
      <c r="I3" s="198"/>
      <c r="J3" s="199"/>
      <c r="K3" s="201"/>
      <c r="L3" s="198"/>
      <c r="M3" s="198"/>
      <c r="N3" s="199"/>
      <c r="O3" s="197"/>
      <c r="P3" s="198"/>
      <c r="Q3" s="198"/>
      <c r="R3" s="199"/>
    </row>
    <row r="4" spans="2:18" ht="15.75" thickBot="1">
      <c r="B4" s="182" t="s">
        <v>101</v>
      </c>
      <c r="C4" s="191" t="s">
        <v>107</v>
      </c>
      <c r="D4" s="179"/>
      <c r="E4" s="179"/>
      <c r="F4" s="180"/>
      <c r="G4" s="181" t="s">
        <v>98</v>
      </c>
      <c r="H4" s="179"/>
      <c r="I4" s="179"/>
      <c r="J4" s="180"/>
      <c r="K4" s="181" t="s">
        <v>98</v>
      </c>
      <c r="L4" s="179"/>
      <c r="M4" s="179"/>
      <c r="N4" s="180"/>
      <c r="O4" s="178" t="s">
        <v>100</v>
      </c>
      <c r="P4" s="179"/>
      <c r="Q4" s="179"/>
      <c r="R4" s="180"/>
    </row>
    <row r="5" spans="2:18" ht="16.5" thickTop="1" thickBot="1">
      <c r="B5" s="183"/>
      <c r="C5" s="48">
        <v>6</v>
      </c>
      <c r="D5" s="48">
        <v>8</v>
      </c>
      <c r="E5" s="51">
        <v>0</v>
      </c>
      <c r="F5" s="47"/>
      <c r="G5" s="48">
        <v>4</v>
      </c>
      <c r="H5" s="48">
        <v>7</v>
      </c>
      <c r="I5" s="51">
        <v>0</v>
      </c>
      <c r="J5" s="47"/>
      <c r="K5" s="48">
        <v>4</v>
      </c>
      <c r="L5" s="48">
        <v>7</v>
      </c>
      <c r="M5" s="51">
        <v>0</v>
      </c>
      <c r="N5" s="47"/>
      <c r="O5" s="152"/>
      <c r="P5" s="152"/>
      <c r="Q5" s="152"/>
      <c r="R5" s="153"/>
    </row>
    <row r="6" spans="2:18" ht="15.75" thickBot="1">
      <c r="B6" s="184" t="s">
        <v>99</v>
      </c>
      <c r="C6" s="187" t="s">
        <v>109</v>
      </c>
      <c r="D6" s="188"/>
      <c r="E6" s="188"/>
      <c r="F6" s="189"/>
      <c r="G6" s="187" t="s">
        <v>110</v>
      </c>
      <c r="H6" s="188"/>
      <c r="I6" s="188"/>
      <c r="J6" s="189"/>
      <c r="K6" s="187" t="s">
        <v>110</v>
      </c>
      <c r="L6" s="188"/>
      <c r="M6" s="188"/>
      <c r="N6" s="189"/>
      <c r="O6" s="190" t="s">
        <v>111</v>
      </c>
      <c r="P6" s="188"/>
      <c r="Q6" s="188"/>
      <c r="R6" s="189"/>
    </row>
    <row r="7" spans="2:18" ht="16.5" thickTop="1" thickBot="1">
      <c r="B7" s="185"/>
      <c r="C7" s="148">
        <v>1</v>
      </c>
      <c r="D7" s="149">
        <v>5</v>
      </c>
      <c r="E7" s="149">
        <v>1</v>
      </c>
      <c r="F7" s="150"/>
      <c r="G7" s="148">
        <v>1</v>
      </c>
      <c r="H7" s="149">
        <v>2</v>
      </c>
      <c r="I7" s="149">
        <v>1</v>
      </c>
      <c r="J7" s="150"/>
      <c r="K7" s="148">
        <v>1</v>
      </c>
      <c r="L7" s="149">
        <v>2</v>
      </c>
      <c r="M7" s="149">
        <v>1</v>
      </c>
      <c r="N7" s="150"/>
      <c r="O7" s="149">
        <v>4</v>
      </c>
      <c r="P7" s="149">
        <v>7</v>
      </c>
      <c r="Q7" s="151">
        <v>0</v>
      </c>
      <c r="R7" s="150"/>
    </row>
    <row r="8" spans="2:18" ht="15.75" thickBot="1">
      <c r="B8" s="182" t="s">
        <v>97</v>
      </c>
      <c r="C8" s="181" t="s">
        <v>96</v>
      </c>
      <c r="D8" s="179"/>
      <c r="E8" s="179"/>
      <c r="F8" s="180"/>
      <c r="G8" s="181" t="s">
        <v>95</v>
      </c>
      <c r="H8" s="179"/>
      <c r="I8" s="179"/>
      <c r="J8" s="180"/>
      <c r="K8" s="181" t="s">
        <v>95</v>
      </c>
      <c r="L8" s="179"/>
      <c r="M8" s="179"/>
      <c r="N8" s="180"/>
      <c r="O8" s="178" t="s">
        <v>94</v>
      </c>
      <c r="P8" s="179"/>
      <c r="Q8" s="179"/>
      <c r="R8" s="180"/>
    </row>
    <row r="9" spans="2:18" ht="16.5" thickTop="1" thickBot="1">
      <c r="B9" s="183"/>
      <c r="C9" s="75">
        <v>2</v>
      </c>
      <c r="D9" s="53">
        <v>2</v>
      </c>
      <c r="E9" s="53">
        <v>1</v>
      </c>
      <c r="F9" s="52"/>
      <c r="G9" s="75">
        <v>2</v>
      </c>
      <c r="H9" s="56">
        <v>0</v>
      </c>
      <c r="I9" s="53">
        <v>1</v>
      </c>
      <c r="J9" s="52"/>
      <c r="K9" s="75">
        <v>2</v>
      </c>
      <c r="L9" s="56">
        <v>0</v>
      </c>
      <c r="M9" s="53">
        <v>1</v>
      </c>
      <c r="N9" s="52"/>
      <c r="O9" s="75">
        <v>1</v>
      </c>
      <c r="P9" s="53">
        <v>2</v>
      </c>
      <c r="Q9" s="53">
        <v>1</v>
      </c>
      <c r="R9" s="52"/>
    </row>
    <row r="10" spans="2:18" ht="15.75" thickBot="1">
      <c r="B10" s="182" t="s">
        <v>93</v>
      </c>
      <c r="C10" s="181" t="s">
        <v>92</v>
      </c>
      <c r="D10" s="179"/>
      <c r="E10" s="179"/>
      <c r="F10" s="180"/>
      <c r="G10" s="181" t="s">
        <v>91</v>
      </c>
      <c r="H10" s="179"/>
      <c r="I10" s="179"/>
      <c r="J10" s="180"/>
      <c r="K10" s="181" t="s">
        <v>91</v>
      </c>
      <c r="L10" s="179"/>
      <c r="M10" s="179"/>
      <c r="N10" s="180"/>
      <c r="O10" s="178" t="s">
        <v>90</v>
      </c>
      <c r="P10" s="179"/>
      <c r="Q10" s="179"/>
      <c r="R10" s="180"/>
    </row>
    <row r="11" spans="2:18" ht="16.5" thickTop="1" thickBot="1">
      <c r="B11" s="183"/>
      <c r="C11" s="53">
        <v>3</v>
      </c>
      <c r="D11" s="53">
        <v>9</v>
      </c>
      <c r="E11" s="53">
        <v>1</v>
      </c>
      <c r="F11" s="52"/>
      <c r="G11" s="53">
        <v>3</v>
      </c>
      <c r="H11" s="53">
        <v>3</v>
      </c>
      <c r="I11" s="53">
        <v>1</v>
      </c>
      <c r="J11" s="52"/>
      <c r="K11" s="53">
        <v>3</v>
      </c>
      <c r="L11" s="53">
        <v>3</v>
      </c>
      <c r="M11" s="53">
        <v>1</v>
      </c>
      <c r="N11" s="52"/>
      <c r="O11" s="75">
        <v>2</v>
      </c>
      <c r="P11" s="53">
        <v>7</v>
      </c>
      <c r="Q11" s="53">
        <v>1</v>
      </c>
      <c r="R11" s="52"/>
    </row>
    <row r="12" spans="2:18" ht="15.75" thickBot="1">
      <c r="B12" s="182" t="s">
        <v>89</v>
      </c>
      <c r="C12" s="181" t="s">
        <v>88</v>
      </c>
      <c r="D12" s="179"/>
      <c r="E12" s="179"/>
      <c r="F12" s="180"/>
      <c r="G12" s="181" t="s">
        <v>88</v>
      </c>
      <c r="H12" s="179"/>
      <c r="I12" s="179"/>
      <c r="J12" s="180"/>
      <c r="K12" s="181" t="s">
        <v>88</v>
      </c>
      <c r="L12" s="179"/>
      <c r="M12" s="179"/>
      <c r="N12" s="180"/>
      <c r="O12" s="186" t="s">
        <v>108</v>
      </c>
      <c r="P12" s="179"/>
      <c r="Q12" s="179"/>
      <c r="R12" s="180"/>
    </row>
    <row r="13" spans="2:18" ht="16.5" thickTop="1" thickBot="1">
      <c r="B13" s="183"/>
      <c r="C13" s="53">
        <v>5</v>
      </c>
      <c r="D13" s="53">
        <v>1</v>
      </c>
      <c r="E13" s="53">
        <v>1</v>
      </c>
      <c r="F13" s="52"/>
      <c r="G13" s="53">
        <v>5</v>
      </c>
      <c r="H13" s="53">
        <v>1</v>
      </c>
      <c r="I13" s="53">
        <v>1</v>
      </c>
      <c r="J13" s="52"/>
      <c r="K13" s="53">
        <v>5</v>
      </c>
      <c r="L13" s="53">
        <v>1</v>
      </c>
      <c r="M13" s="53">
        <v>1</v>
      </c>
      <c r="N13" s="52"/>
      <c r="O13" s="53">
        <v>4</v>
      </c>
      <c r="P13" s="53">
        <v>3</v>
      </c>
      <c r="Q13" s="53">
        <v>1</v>
      </c>
      <c r="R13" s="52"/>
    </row>
    <row r="14" spans="2:18" ht="15.75" thickBot="1">
      <c r="B14" s="182" t="s">
        <v>87</v>
      </c>
      <c r="C14" s="181" t="s">
        <v>83</v>
      </c>
      <c r="D14" s="179"/>
      <c r="E14" s="179"/>
      <c r="F14" s="180"/>
      <c r="G14" s="181" t="s">
        <v>83</v>
      </c>
      <c r="H14" s="179"/>
      <c r="I14" s="179"/>
      <c r="J14" s="180"/>
      <c r="K14" s="181" t="s">
        <v>83</v>
      </c>
      <c r="L14" s="179"/>
      <c r="M14" s="179"/>
      <c r="N14" s="180"/>
      <c r="O14" s="178" t="s">
        <v>86</v>
      </c>
      <c r="P14" s="179"/>
      <c r="Q14" s="179"/>
      <c r="R14" s="180"/>
    </row>
    <row r="15" spans="2:18" ht="16.5" thickTop="1" thickBot="1">
      <c r="B15" s="183"/>
      <c r="C15" s="53">
        <v>6</v>
      </c>
      <c r="D15" s="53">
        <v>8</v>
      </c>
      <c r="E15" s="53">
        <v>1</v>
      </c>
      <c r="F15" s="52"/>
      <c r="G15" s="53">
        <v>6</v>
      </c>
      <c r="H15" s="53">
        <v>8</v>
      </c>
      <c r="I15" s="53">
        <v>1</v>
      </c>
      <c r="J15" s="52"/>
      <c r="K15" s="53">
        <v>6</v>
      </c>
      <c r="L15" s="53">
        <v>8</v>
      </c>
      <c r="M15" s="53">
        <v>1</v>
      </c>
      <c r="N15" s="52"/>
      <c r="O15" s="53">
        <v>5</v>
      </c>
      <c r="P15" s="53">
        <v>6</v>
      </c>
      <c r="Q15" s="53">
        <v>1</v>
      </c>
      <c r="R15" s="52"/>
    </row>
    <row r="16" spans="2:18" ht="15.75" thickBot="1">
      <c r="B16" s="182" t="s">
        <v>85</v>
      </c>
      <c r="C16" s="181" t="s">
        <v>84</v>
      </c>
      <c r="D16" s="179"/>
      <c r="E16" s="179"/>
      <c r="F16" s="180"/>
      <c r="G16" s="181" t="s">
        <v>84</v>
      </c>
      <c r="H16" s="179"/>
      <c r="I16" s="179"/>
      <c r="J16" s="180"/>
      <c r="K16" s="181" t="s">
        <v>84</v>
      </c>
      <c r="L16" s="179"/>
      <c r="M16" s="179"/>
      <c r="N16" s="180"/>
      <c r="O16" s="178" t="s">
        <v>83</v>
      </c>
      <c r="P16" s="179"/>
      <c r="Q16" s="179"/>
      <c r="R16" s="180"/>
    </row>
    <row r="17" spans="2:18" ht="16.5" thickTop="1" thickBot="1">
      <c r="B17" s="183"/>
      <c r="C17" s="53">
        <v>8</v>
      </c>
      <c r="D17" s="53">
        <v>2</v>
      </c>
      <c r="E17" s="53">
        <v>1</v>
      </c>
      <c r="F17" s="52"/>
      <c r="G17" s="53">
        <v>8</v>
      </c>
      <c r="H17" s="53">
        <v>2</v>
      </c>
      <c r="I17" s="53">
        <v>1</v>
      </c>
      <c r="J17" s="52"/>
      <c r="K17" s="53">
        <v>8</v>
      </c>
      <c r="L17" s="53">
        <v>2</v>
      </c>
      <c r="M17" s="53">
        <v>1</v>
      </c>
      <c r="N17" s="52"/>
      <c r="O17" s="53">
        <v>6</v>
      </c>
      <c r="P17" s="53">
        <v>8</v>
      </c>
      <c r="Q17" s="53">
        <v>1</v>
      </c>
      <c r="R17" s="52"/>
    </row>
    <row r="18" spans="2:18" ht="15.75" thickBot="1">
      <c r="B18" s="182" t="s">
        <v>82</v>
      </c>
      <c r="C18" s="181" t="s">
        <v>81</v>
      </c>
      <c r="D18" s="179"/>
      <c r="E18" s="179"/>
      <c r="F18" s="180"/>
      <c r="G18" s="181" t="s">
        <v>81</v>
      </c>
      <c r="H18" s="179"/>
      <c r="I18" s="179"/>
      <c r="J18" s="180"/>
      <c r="K18" s="181" t="s">
        <v>81</v>
      </c>
      <c r="L18" s="179"/>
      <c r="M18" s="179"/>
      <c r="N18" s="180"/>
      <c r="O18" s="178" t="s">
        <v>80</v>
      </c>
      <c r="P18" s="179"/>
      <c r="Q18" s="179"/>
      <c r="R18" s="180"/>
    </row>
    <row r="19" spans="2:18" ht="16.5" thickTop="1" thickBot="1">
      <c r="B19" s="183"/>
      <c r="C19" s="143">
        <v>1</v>
      </c>
      <c r="D19" s="48">
        <v>2</v>
      </c>
      <c r="E19" s="48">
        <v>2</v>
      </c>
      <c r="F19" s="47"/>
      <c r="G19" s="143">
        <v>1</v>
      </c>
      <c r="H19" s="48">
        <v>2</v>
      </c>
      <c r="I19" s="48">
        <v>2</v>
      </c>
      <c r="J19" s="47"/>
      <c r="K19" s="143">
        <v>1</v>
      </c>
      <c r="L19" s="48">
        <v>2</v>
      </c>
      <c r="M19" s="48">
        <v>2</v>
      </c>
      <c r="N19" s="47"/>
      <c r="O19" s="144">
        <v>1</v>
      </c>
      <c r="P19" s="145">
        <v>0</v>
      </c>
      <c r="Q19" s="146">
        <v>2</v>
      </c>
      <c r="R19" s="147"/>
    </row>
  </sheetData>
  <mergeCells count="45">
    <mergeCell ref="B2:B3"/>
    <mergeCell ref="O2:R3"/>
    <mergeCell ref="C2:F3"/>
    <mergeCell ref="G4:J4"/>
    <mergeCell ref="G2:J3"/>
    <mergeCell ref="K2:N3"/>
    <mergeCell ref="K4:N4"/>
    <mergeCell ref="O4:R4"/>
    <mergeCell ref="C6:F6"/>
    <mergeCell ref="G6:J6"/>
    <mergeCell ref="K6:N6"/>
    <mergeCell ref="O6:R6"/>
    <mergeCell ref="C4:F4"/>
    <mergeCell ref="C8:F8"/>
    <mergeCell ref="G8:J8"/>
    <mergeCell ref="K8:N8"/>
    <mergeCell ref="O8:R8"/>
    <mergeCell ref="O10:R10"/>
    <mergeCell ref="K10:N10"/>
    <mergeCell ref="G10:J10"/>
    <mergeCell ref="C10:F10"/>
    <mergeCell ref="C16:F16"/>
    <mergeCell ref="G16:J16"/>
    <mergeCell ref="K16:N16"/>
    <mergeCell ref="O16:R16"/>
    <mergeCell ref="G12:J12"/>
    <mergeCell ref="C12:F12"/>
    <mergeCell ref="K12:N12"/>
    <mergeCell ref="O12:R12"/>
    <mergeCell ref="O18:R18"/>
    <mergeCell ref="K18:N18"/>
    <mergeCell ref="G18:J18"/>
    <mergeCell ref="C18:F18"/>
    <mergeCell ref="B4:B5"/>
    <mergeCell ref="B6:B7"/>
    <mergeCell ref="B8:B9"/>
    <mergeCell ref="B10:B11"/>
    <mergeCell ref="B12:B13"/>
    <mergeCell ref="B14:B15"/>
    <mergeCell ref="B16:B17"/>
    <mergeCell ref="B18:B19"/>
    <mergeCell ref="O14:R14"/>
    <mergeCell ref="K14:N14"/>
    <mergeCell ref="G14:J14"/>
    <mergeCell ref="C14:F14"/>
  </mergeCells>
  <conditionalFormatting sqref="C7:E7 G7:I7 K7:M7 C5:E5 G5:I5 K5:M5 C9:E9 G9:I9 K9:M9 C11:E11 G11:I11 K11:M11 C13:E13 G13:I13 K13:M13 C15:E15 G15:I15 K15:M15 C17:E17 G17:I17 K17:M17 C19:E19 G19:I19 K19:M19">
    <cfRule type="cellIs" dxfId="89" priority="371" operator="equal">
      <formula>9</formula>
    </cfRule>
    <cfRule type="cellIs" dxfId="88" priority="372" operator="equal">
      <formula>8</formula>
    </cfRule>
    <cfRule type="cellIs" dxfId="87" priority="373" operator="equal">
      <formula>7</formula>
    </cfRule>
    <cfRule type="cellIs" dxfId="86" priority="374" operator="equal">
      <formula>6</formula>
    </cfRule>
    <cfRule type="cellIs" dxfId="85" priority="375" operator="equal">
      <formula>5</formula>
    </cfRule>
    <cfRule type="cellIs" dxfId="84" priority="376" operator="equal">
      <formula>4</formula>
    </cfRule>
    <cfRule type="cellIs" dxfId="83" priority="377" operator="equal">
      <formula>3</formula>
    </cfRule>
    <cfRule type="cellIs" dxfId="82" priority="378" operator="equal">
      <formula>2</formula>
    </cfRule>
    <cfRule type="cellIs" dxfId="81" priority="379" operator="equal">
      <formula>1</formula>
    </cfRule>
    <cfRule type="cellIs" dxfId="80" priority="380" operator="equal">
      <formula>0</formula>
    </cfRule>
  </conditionalFormatting>
  <conditionalFormatting sqref="O7:Q7">
    <cfRule type="cellIs" dxfId="79" priority="341" operator="equal">
      <formula>9</formula>
    </cfRule>
    <cfRule type="cellIs" dxfId="78" priority="342" operator="equal">
      <formula>8</formula>
    </cfRule>
    <cfRule type="cellIs" dxfId="77" priority="343" operator="equal">
      <formula>7</formula>
    </cfRule>
    <cfRule type="cellIs" dxfId="76" priority="344" operator="equal">
      <formula>6</formula>
    </cfRule>
    <cfRule type="cellIs" dxfId="75" priority="345" operator="equal">
      <formula>5</formula>
    </cfRule>
    <cfRule type="cellIs" dxfId="74" priority="346" operator="equal">
      <formula>4</formula>
    </cfRule>
    <cfRule type="cellIs" dxfId="73" priority="347" operator="equal">
      <formula>3</formula>
    </cfRule>
    <cfRule type="cellIs" dxfId="72" priority="348" operator="equal">
      <formula>2</formula>
    </cfRule>
    <cfRule type="cellIs" dxfId="71" priority="349" operator="equal">
      <formula>1</formula>
    </cfRule>
    <cfRule type="cellIs" dxfId="70" priority="350" operator="equal">
      <formula>0</formula>
    </cfRule>
  </conditionalFormatting>
  <conditionalFormatting sqref="O9:Q9">
    <cfRule type="cellIs" dxfId="69" priority="301" operator="equal">
      <formula>9</formula>
    </cfRule>
    <cfRule type="cellIs" dxfId="68" priority="302" operator="equal">
      <formula>8</formula>
    </cfRule>
    <cfRule type="cellIs" dxfId="67" priority="303" operator="equal">
      <formula>7</formula>
    </cfRule>
    <cfRule type="cellIs" dxfId="66" priority="304" operator="equal">
      <formula>6</formula>
    </cfRule>
    <cfRule type="cellIs" dxfId="65" priority="305" operator="equal">
      <formula>5</formula>
    </cfRule>
    <cfRule type="cellIs" dxfId="64" priority="306" operator="equal">
      <formula>4</formula>
    </cfRule>
    <cfRule type="cellIs" dxfId="63" priority="307" operator="equal">
      <formula>3</formula>
    </cfRule>
    <cfRule type="cellIs" dxfId="62" priority="308" operator="equal">
      <formula>2</formula>
    </cfRule>
    <cfRule type="cellIs" dxfId="61" priority="309" operator="equal">
      <formula>1</formula>
    </cfRule>
    <cfRule type="cellIs" dxfId="60" priority="310" operator="equal">
      <formula>0</formula>
    </cfRule>
  </conditionalFormatting>
  <conditionalFormatting sqref="O7:Q7">
    <cfRule type="cellIs" dxfId="59" priority="261" operator="equal">
      <formula>9</formula>
    </cfRule>
    <cfRule type="cellIs" dxfId="58" priority="262" operator="equal">
      <formula>8</formula>
    </cfRule>
    <cfRule type="cellIs" dxfId="57" priority="263" operator="equal">
      <formula>7</formula>
    </cfRule>
    <cfRule type="cellIs" dxfId="56" priority="264" operator="equal">
      <formula>6</formula>
    </cfRule>
    <cfRule type="cellIs" dxfId="55" priority="265" operator="equal">
      <formula>5</formula>
    </cfRule>
    <cfRule type="cellIs" dxfId="54" priority="266" operator="equal">
      <formula>4</formula>
    </cfRule>
    <cfRule type="cellIs" dxfId="53" priority="267" operator="equal">
      <formula>3</formula>
    </cfRule>
    <cfRule type="cellIs" dxfId="52" priority="268" operator="equal">
      <formula>2</formula>
    </cfRule>
    <cfRule type="cellIs" dxfId="51" priority="269" operator="equal">
      <formula>1</formula>
    </cfRule>
    <cfRule type="cellIs" dxfId="50" priority="270" operator="equal">
      <formula>0</formula>
    </cfRule>
  </conditionalFormatting>
  <conditionalFormatting sqref="O11:Q11">
    <cfRule type="cellIs" dxfId="49" priority="191" operator="equal">
      <formula>9</formula>
    </cfRule>
    <cfRule type="cellIs" dxfId="48" priority="192" operator="equal">
      <formula>8</formula>
    </cfRule>
    <cfRule type="cellIs" dxfId="47" priority="193" operator="equal">
      <formula>7</formula>
    </cfRule>
    <cfRule type="cellIs" dxfId="46" priority="194" operator="equal">
      <formula>6</formula>
    </cfRule>
    <cfRule type="cellIs" dxfId="45" priority="195" operator="equal">
      <formula>5</formula>
    </cfRule>
    <cfRule type="cellIs" dxfId="44" priority="196" operator="equal">
      <formula>4</formula>
    </cfRule>
    <cfRule type="cellIs" dxfId="43" priority="197" operator="equal">
      <formula>3</formula>
    </cfRule>
    <cfRule type="cellIs" dxfId="42" priority="198" operator="equal">
      <formula>2</formula>
    </cfRule>
    <cfRule type="cellIs" dxfId="41" priority="199" operator="equal">
      <formula>1</formula>
    </cfRule>
    <cfRule type="cellIs" dxfId="40" priority="200" operator="equal">
      <formula>0</formula>
    </cfRule>
  </conditionalFormatting>
  <conditionalFormatting sqref="O13:Q13">
    <cfRule type="cellIs" dxfId="39" priority="151" operator="equal">
      <formula>9</formula>
    </cfRule>
    <cfRule type="cellIs" dxfId="38" priority="152" operator="equal">
      <formula>8</formula>
    </cfRule>
    <cfRule type="cellIs" dxfId="37" priority="153" operator="equal">
      <formula>7</formula>
    </cfRule>
    <cfRule type="cellIs" dxfId="36" priority="154" operator="equal">
      <formula>6</formula>
    </cfRule>
    <cfRule type="cellIs" dxfId="35" priority="155" operator="equal">
      <formula>5</formula>
    </cfRule>
    <cfRule type="cellIs" dxfId="34" priority="156" operator="equal">
      <formula>4</formula>
    </cfRule>
    <cfRule type="cellIs" dxfId="33" priority="157" operator="equal">
      <formula>3</formula>
    </cfRule>
    <cfRule type="cellIs" dxfId="32" priority="158" operator="equal">
      <formula>2</formula>
    </cfRule>
    <cfRule type="cellIs" dxfId="31" priority="159" operator="equal">
      <formula>1</formula>
    </cfRule>
    <cfRule type="cellIs" dxfId="30" priority="160" operator="equal">
      <formula>0</formula>
    </cfRule>
  </conditionalFormatting>
  <conditionalFormatting sqref="O15:Q15">
    <cfRule type="cellIs" dxfId="29" priority="111" operator="equal">
      <formula>9</formula>
    </cfRule>
    <cfRule type="cellIs" dxfId="28" priority="112" operator="equal">
      <formula>8</formula>
    </cfRule>
    <cfRule type="cellIs" dxfId="27" priority="113" operator="equal">
      <formula>7</formula>
    </cfRule>
    <cfRule type="cellIs" dxfId="26" priority="114" operator="equal">
      <formula>6</formula>
    </cfRule>
    <cfRule type="cellIs" dxfId="25" priority="115" operator="equal">
      <formula>5</formula>
    </cfRule>
    <cfRule type="cellIs" dxfId="24" priority="116" operator="equal">
      <formula>4</formula>
    </cfRule>
    <cfRule type="cellIs" dxfId="23" priority="117" operator="equal">
      <formula>3</formula>
    </cfRule>
    <cfRule type="cellIs" dxfId="22" priority="118" operator="equal">
      <formula>2</formula>
    </cfRule>
    <cfRule type="cellIs" dxfId="21" priority="119" operator="equal">
      <formula>1</formula>
    </cfRule>
    <cfRule type="cellIs" dxfId="20" priority="120" operator="equal">
      <formula>0</formula>
    </cfRule>
  </conditionalFormatting>
  <conditionalFormatting sqref="O17:Q17">
    <cfRule type="cellIs" dxfId="19" priority="71" operator="equal">
      <formula>9</formula>
    </cfRule>
    <cfRule type="cellIs" dxfId="18" priority="72" operator="equal">
      <formula>8</formula>
    </cfRule>
    <cfRule type="cellIs" dxfId="17" priority="73" operator="equal">
      <formula>7</formula>
    </cfRule>
    <cfRule type="cellIs" dxfId="16" priority="74" operator="equal">
      <formula>6</formula>
    </cfRule>
    <cfRule type="cellIs" dxfId="15" priority="75" operator="equal">
      <formula>5</formula>
    </cfRule>
    <cfRule type="cellIs" dxfId="14" priority="76" operator="equal">
      <formula>4</formula>
    </cfRule>
    <cfRule type="cellIs" dxfId="13" priority="77" operator="equal">
      <formula>3</formula>
    </cfRule>
    <cfRule type="cellIs" dxfId="12" priority="78" operator="equal">
      <formula>2</formula>
    </cfRule>
    <cfRule type="cellIs" dxfId="11" priority="79" operator="equal">
      <formula>1</formula>
    </cfRule>
    <cfRule type="cellIs" dxfId="10" priority="80" operator="equal">
      <formula>0</formula>
    </cfRule>
  </conditionalFormatting>
  <conditionalFormatting sqref="O19:Q19">
    <cfRule type="cellIs" dxfId="9" priority="31" operator="equal">
      <formula>9</formula>
    </cfRule>
    <cfRule type="cellIs" dxfId="8" priority="32" operator="equal">
      <formula>8</formula>
    </cfRule>
    <cfRule type="cellIs" dxfId="7" priority="33" operator="equal">
      <formula>7</formula>
    </cfRule>
    <cfRule type="cellIs" dxfId="6" priority="34" operator="equal">
      <formula>6</formula>
    </cfRule>
    <cfRule type="cellIs" dxfId="5" priority="35" operator="equal">
      <formula>5</formula>
    </cfRule>
    <cfRule type="cellIs" dxfId="4" priority="36" operator="equal">
      <formula>4</formula>
    </cfRule>
    <cfRule type="cellIs" dxfId="3" priority="37" operator="equal">
      <formula>3</formula>
    </cfRule>
    <cfRule type="cellIs" dxfId="2" priority="38" operator="equal">
      <formula>2</formula>
    </cfRule>
    <cfRule type="cellIs" dxfId="1" priority="39" operator="equal">
      <formula>1</formula>
    </cfRule>
    <cfRule type="cellIs" dxfId="0" priority="40" operator="equal">
      <formula>0</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Code couleur</vt:lpstr>
      <vt:lpstr>Condo</vt:lpstr>
      <vt:lpstr>Feuil2</vt:lpstr>
      <vt:lpstr>Std_1</vt:lpstr>
      <vt:lpstr>Std_10</vt:lpstr>
      <vt:lpstr>Std_100</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Jean-Paul</dc:creator>
  <cp:lastModifiedBy>Arthur-445@outlook.fr</cp:lastModifiedBy>
  <dcterms:created xsi:type="dcterms:W3CDTF">2019-05-18T11:05:34Z</dcterms:created>
  <dcterms:modified xsi:type="dcterms:W3CDTF">2021-09-27T05:33:40Z</dcterms:modified>
</cp:coreProperties>
</file>